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Bhakti Ajay Lotankar\"/>
    </mc:Choice>
  </mc:AlternateContent>
  <xr:revisionPtr revIDLastSave="0" documentId="13_ncr:1_{9DB8867D-9132-4CEC-9BBB-DEFB9F575DB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5" i="4" l="1"/>
  <c r="Q2" i="4"/>
  <c r="P22" i="4" l="1"/>
  <c r="E18" i="4" l="1"/>
  <c r="C3" i="4"/>
  <c r="C4" i="4"/>
  <c r="C5" i="4"/>
  <c r="C6" i="4"/>
  <c r="C7" i="4"/>
  <c r="C8" i="4"/>
  <c r="C10" i="4"/>
  <c r="C11" i="4"/>
  <c r="C12" i="4"/>
  <c r="C13" i="4"/>
  <c r="C14" i="4"/>
  <c r="C15" i="4"/>
  <c r="F18" i="4"/>
  <c r="F20" i="4" s="1"/>
  <c r="F21" i="4" s="1"/>
  <c r="I32" i="4"/>
  <c r="H32" i="4"/>
  <c r="H21" i="4"/>
  <c r="I19" i="4"/>
  <c r="P20" i="4"/>
  <c r="P19" i="4"/>
  <c r="Q12" i="4" l="1"/>
  <c r="P12" i="4"/>
  <c r="P11" i="4"/>
  <c r="Q11" i="4" s="1"/>
  <c r="Q10" i="4"/>
  <c r="P10" i="4"/>
  <c r="P9" i="4"/>
  <c r="P8" i="4"/>
  <c r="P7" i="4"/>
  <c r="P6" i="4"/>
  <c r="Q5" i="4"/>
  <c r="Q4" i="4"/>
  <c r="P3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C9" i="4" s="1"/>
  <c r="A9" i="4"/>
  <c r="B8" i="4"/>
  <c r="A8" i="4"/>
  <c r="A7" i="4"/>
  <c r="B6" i="4"/>
  <c r="A6" i="4"/>
  <c r="B5" i="4"/>
  <c r="A5" i="4"/>
  <c r="B4" i="4"/>
  <c r="A4" i="4"/>
  <c r="B3" i="4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<sst xmlns="http://schemas.openxmlformats.org/spreadsheetml/2006/main" count="29" uniqueCount="25">
  <si>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</si>
  <si>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</si>
  <si>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</si>
  <si>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</si>
  <si>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</si>
  <si>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</si>
  <si>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</si>
  <si>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</si>
  <si>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</si>
  <si>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</si>
  <si>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</si>
  <si>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</si>
  <si>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</si>
  <si>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s. no. 001, gr floor, bhimashri heights, khargaon, thane</t>
  </si>
  <si>
    <t>bua</t>
  </si>
  <si>
    <t>mca</t>
  </si>
  <si>
    <t>rate on ca</t>
  </si>
  <si>
    <t>fmv</t>
  </si>
  <si>
    <t>oc - 2020</t>
  </si>
  <si>
    <t>agreemetn  - 04.12.23</t>
  </si>
  <si>
    <t>av</t>
  </si>
  <si>
    <t>sd</t>
  </si>
  <si>
    <t>rd</t>
  </si>
  <si>
    <t>bv</t>
  </si>
  <si>
    <t>15000 on bua - 25% loading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</si>
</sst>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373739</xdr:colOff>
      <xdr:row>36</xdr:row>
      <xdr:rowOff>172367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731E8D-BE75-459A-900D-2DB5BC945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23339" cy="65731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259423</xdr:colOff>
      <xdr:row>34</xdr:row>
      <xdr:rowOff>105534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39F890-ACC4-482A-BADA-F4BAA41D6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109023" cy="54395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335634</xdr:colOff>
      <xdr:row>28</xdr:row>
      <xdr:rowOff>134087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5DEEF2-A3FE-493C-97CF-9449C6EC5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85234" cy="52775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364213</xdr:colOff>
      <xdr:row>28</xdr:row>
      <xdr:rowOff>143566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8FDCFD-7F10-41D3-819E-8C4DB1428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13813" cy="49536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19</xdr:col>
      <xdr:colOff>258827</xdr:colOff>
      <xdr:row>38</xdr:row>
      <xdr:rowOff>172298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F27C89-B386-4B09-BE8D-ED93B5189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841227" cy="60777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78168</xdr:colOff>
      <xdr:row>37</xdr:row>
      <xdr:rowOff>39089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4E23AA-CB59-4C91-BF83-F0A5D05D2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098968" cy="70875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221148</xdr:colOff>
      <xdr:row>22</xdr:row>
      <xdr:rowOff>86295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C2BD00-5751-4991-8641-73F4B9F28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51548" cy="40867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278306</xdr:colOff>
      <xdr:row>36</xdr:row>
      <xdr:rowOff>105720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712C79-4D11-4190-B592-207D2F2F2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908706" cy="6773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5" sqref="J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125</v>
      </c>
      <c r="C2" s="4">
        <f>B2*1.25</f>
        <v>156.25</v>
      </c>
      <c r="D2" s="4">
        <f t="shared" ref="D2:D13" si="2">C2*1.2</f>
        <v>187.5</v>
      </c>
      <c r="E2" s="16">
        <f t="shared" ref="E2:E13" si="3">R2</f>
        <v>3500000</v>
      </c>
      <c r="F2" s="10">
        <f t="shared" ref="F2:F13" si="4">ROUND((E2/B2),0)</f>
        <v>28000</v>
      </c>
      <c r="G2" s="10">
        <f t="shared" ref="G2:G13" si="5">ROUND((E2/C2),0)</f>
        <v>22400</v>
      </c>
      <c r="H2" s="10">
        <f t="shared" ref="H2:H13" si="6">ROUND((E2/D2),0)</f>
        <v>18667</v>
      </c>
      <c r="I2" s="4" t="e">
        <f>#REF!</f>
        <v>#REF!</v>
      </c>
      <c r="J2" s="4">
        <f t="shared" ref="J2:J13" si="7">S2</f>
        <v>0</v>
      </c>
      <c r="O2">
        <v>0</v>
      </c>
      <c r="P2">
        <v>150</v>
      </c>
      <c r="Q2">
        <f t="shared" ref="Q2:Q12" si="8">P2/1.2</f>
        <v>125</v>
      </c>
      <c r="R2" s="2">
        <v>3500000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175</v>
      </c>
      <c r="C3" s="4">
        <f t="shared" ref="C3:C15" si="9">B3*1.25</f>
        <v>218.75</v>
      </c>
      <c r="D3" s="4">
        <f t="shared" si="2"/>
        <v>262.5</v>
      </c>
      <c r="E3" s="16">
        <f t="shared" si="3"/>
        <v>4500000</v>
      </c>
      <c r="F3" s="10">
        <f t="shared" si="4"/>
        <v>25714</v>
      </c>
      <c r="G3" s="10">
        <f t="shared" si="5"/>
        <v>20571</v>
      </c>
      <c r="H3" s="10">
        <f t="shared" si="6"/>
        <v>17143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175</v>
      </c>
      <c r="R3" s="2">
        <v>4500000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125</v>
      </c>
      <c r="C4" s="4">
        <f t="shared" si="9"/>
        <v>156.25</v>
      </c>
      <c r="D4" s="4">
        <f t="shared" si="2"/>
        <v>187.5</v>
      </c>
      <c r="E4" s="16">
        <f t="shared" si="3"/>
        <v>4200000</v>
      </c>
      <c r="F4" s="10">
        <f t="shared" si="4"/>
        <v>33600</v>
      </c>
      <c r="G4" s="10">
        <f t="shared" si="5"/>
        <v>26880</v>
      </c>
      <c r="H4" s="10">
        <f t="shared" si="6"/>
        <v>22400</v>
      </c>
      <c r="I4" s="4" t="e">
        <f>#REF!</f>
        <v>#REF!</v>
      </c>
      <c r="J4" s="4">
        <f t="shared" si="7"/>
        <v>0</v>
      </c>
      <c r="O4">
        <v>0</v>
      </c>
      <c r="P4">
        <v>150</v>
      </c>
      <c r="Q4">
        <f t="shared" si="8"/>
        <v>125</v>
      </c>
      <c r="R4" s="2">
        <v>4200000</v>
      </c>
      <c r="S4" s="8"/>
      <c r="T4" s="8"/>
    </row>
    <row r="5" spans="1:20" x14ac:dyDescent="0.25">
      <c r="A5" s="4">
        <f t="shared" si="0"/>
        <v>0</v>
      </c>
      <c r="B5" s="4">
        <f t="shared" si="1"/>
        <v>83.333333333333343</v>
      </c>
      <c r="C5" s="4">
        <f t="shared" si="9"/>
        <v>104.16666666666669</v>
      </c>
      <c r="D5" s="4">
        <f t="shared" si="2"/>
        <v>125.00000000000001</v>
      </c>
      <c r="E5" s="16">
        <f t="shared" si="3"/>
        <v>2000000</v>
      </c>
      <c r="F5" s="15">
        <f t="shared" si="4"/>
        <v>24000</v>
      </c>
      <c r="G5" s="10">
        <f t="shared" si="5"/>
        <v>19200</v>
      </c>
      <c r="H5" s="10">
        <f t="shared" si="6"/>
        <v>16000</v>
      </c>
      <c r="I5" s="4" t="e">
        <f>#REF!</f>
        <v>#REF!</v>
      </c>
      <c r="J5" s="4">
        <f t="shared" si="7"/>
        <v>0</v>
      </c>
      <c r="O5">
        <v>0</v>
      </c>
      <c r="P5">
        <v>100</v>
      </c>
      <c r="Q5">
        <f t="shared" si="8"/>
        <v>83.333333333333343</v>
      </c>
      <c r="R5" s="2">
        <v>2000000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100</v>
      </c>
      <c r="C6" s="4">
        <f t="shared" si="9"/>
        <v>125</v>
      </c>
      <c r="D6" s="4">
        <f t="shared" si="2"/>
        <v>150</v>
      </c>
      <c r="E6" s="16">
        <f t="shared" si="3"/>
        <v>1500000</v>
      </c>
      <c r="F6" s="10">
        <f t="shared" si="4"/>
        <v>15000</v>
      </c>
      <c r="G6" s="10">
        <f t="shared" si="5"/>
        <v>12000</v>
      </c>
      <c r="H6" s="10">
        <f t="shared" si="6"/>
        <v>10000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100</v>
      </c>
      <c r="R6" s="2">
        <v>1500000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130</v>
      </c>
      <c r="C7" s="4">
        <f t="shared" si="9"/>
        <v>162.5</v>
      </c>
      <c r="D7" s="4">
        <f t="shared" si="2"/>
        <v>195</v>
      </c>
      <c r="E7" s="16">
        <f t="shared" si="3"/>
        <v>6000000</v>
      </c>
      <c r="F7" s="10">
        <f t="shared" si="4"/>
        <v>46154</v>
      </c>
      <c r="G7" s="10">
        <f t="shared" si="5"/>
        <v>36923</v>
      </c>
      <c r="H7" s="10">
        <f t="shared" si="6"/>
        <v>30769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130</v>
      </c>
      <c r="R7" s="2">
        <v>6000000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225</v>
      </c>
      <c r="C8" s="4">
        <f t="shared" si="9"/>
        <v>281.25</v>
      </c>
      <c r="D8" s="4">
        <f t="shared" si="2"/>
        <v>337.5</v>
      </c>
      <c r="E8" s="16">
        <f t="shared" si="3"/>
        <v>5800000</v>
      </c>
      <c r="F8" s="10">
        <f t="shared" si="4"/>
        <v>25778</v>
      </c>
      <c r="G8" s="10">
        <f t="shared" si="5"/>
        <v>20622</v>
      </c>
      <c r="H8" s="10">
        <f t="shared" si="6"/>
        <v>17185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225</v>
      </c>
      <c r="R8" s="2">
        <v>5800000</v>
      </c>
      <c r="S8" s="8"/>
      <c r="T8" s="8"/>
    </row>
    <row r="9" spans="1:20" x14ac:dyDescent="0.25">
      <c r="A9" s="4">
        <f t="shared" si="0"/>
        <v>0</v>
      </c>
      <c r="B9" s="4">
        <f t="shared" si="1"/>
        <v>250</v>
      </c>
      <c r="C9" s="4">
        <f t="shared" si="9"/>
        <v>312.5</v>
      </c>
      <c r="D9" s="4">
        <f t="shared" si="2"/>
        <v>375</v>
      </c>
      <c r="E9" s="16">
        <f t="shared" si="3"/>
        <v>5000000</v>
      </c>
      <c r="F9" s="15">
        <f t="shared" si="4"/>
        <v>20000</v>
      </c>
      <c r="G9" s="10">
        <f t="shared" si="5"/>
        <v>16000</v>
      </c>
      <c r="H9" s="10">
        <f t="shared" si="6"/>
        <v>13333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250</v>
      </c>
      <c r="R9" s="2">
        <v>5000000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4:24" x14ac:dyDescent="0.25">
      <c r="G17" t="s">
        <v>13</v>
      </c>
    </row>
    <row r="18" spans="4:24" x14ac:dyDescent="0.25">
      <c r="E18">
        <f>H18*1.2</f>
        <v>141.6</v>
      </c>
      <c r="F18" s="7">
        <f>H18*1.25</f>
        <v>147.5</v>
      </c>
      <c r="G18" t="s">
        <v>15</v>
      </c>
      <c r="H18">
        <v>118</v>
      </c>
    </row>
    <row r="19" spans="4:24" x14ac:dyDescent="0.25">
      <c r="F19" s="7">
        <v>15000</v>
      </c>
      <c r="G19" t="s">
        <v>14</v>
      </c>
      <c r="H19">
        <v>172</v>
      </c>
      <c r="I19">
        <f>H19/H18</f>
        <v>1.4576271186440677</v>
      </c>
      <c r="O19" t="s">
        <v>15</v>
      </c>
      <c r="P19">
        <f>10.14*8.96</f>
        <v>90.854400000000012</v>
      </c>
    </row>
    <row r="20" spans="4:24" x14ac:dyDescent="0.25">
      <c r="D20" s="8"/>
      <c r="F20" s="7">
        <f>F19*F18</f>
        <v>2212500</v>
      </c>
      <c r="G20" t="s">
        <v>16</v>
      </c>
      <c r="H20">
        <v>18000</v>
      </c>
      <c r="P20">
        <f>6.94*3.87</f>
        <v>26.857800000000001</v>
      </c>
    </row>
    <row r="21" spans="4:24" x14ac:dyDescent="0.25">
      <c r="F21" s="7">
        <f>F20/H18</f>
        <v>18750</v>
      </c>
      <c r="G21" t="s">
        <v>17</v>
      </c>
      <c r="H21">
        <f>H20*H18</f>
        <v>2124000</v>
      </c>
    </row>
    <row r="22" spans="4:24" x14ac:dyDescent="0.25">
      <c r="G22" s="6"/>
      <c r="H22" s="6"/>
      <c r="P22">
        <f>P19+P20</f>
        <v>117.71220000000001</v>
      </c>
    </row>
    <row r="24" spans="4:24" x14ac:dyDescent="0.25">
      <c r="P24" s="11"/>
      <c r="Q24" s="11"/>
      <c r="R24" s="13"/>
      <c r="T24" s="11"/>
      <c r="U24" s="11"/>
      <c r="V24" s="11"/>
      <c r="W24" s="11"/>
      <c r="X24" s="11"/>
    </row>
    <row r="25" spans="4:24" x14ac:dyDescent="0.25">
      <c r="G25" t="s">
        <v>24</v>
      </c>
      <c r="J25">
        <f>15000*1.25</f>
        <v>18750</v>
      </c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G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G28" t="s">
        <v>19</v>
      </c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G29" t="s">
        <v>20</v>
      </c>
      <c r="H29">
        <v>1400000</v>
      </c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G30" t="s">
        <v>21</v>
      </c>
      <c r="H30">
        <v>98000</v>
      </c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G31" t="s">
        <v>22</v>
      </c>
      <c r="H31">
        <v>14000</v>
      </c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G32" t="s">
        <v>23</v>
      </c>
      <c r="H32">
        <f>SUM(H29:H31)</f>
        <v>1512000</v>
      </c>
      <c r="I32">
        <f>H32/91</f>
        <v>16615.384615384617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2024-02-10T04:52:30Z</dcterms:modified>
</cp:coreProperties>
</file>