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Diamond Branch BKC\Bhagwan Mahadeo Sambre\Flat No. 701\"/>
    </mc:Choice>
  </mc:AlternateContent>
  <xr:revisionPtr revIDLastSave="0" documentId="13_ncr:1_{EE483FC3-AD5D-404C-82A4-EEE7977E97CC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41" i="4" l="1"/>
  <c r="G38" i="4"/>
  <c r="G31" i="4"/>
  <c r="Q19" i="24"/>
  <c r="R18" i="24" l="1"/>
  <c r="Q14" i="24"/>
  <c r="Q15" i="24"/>
  <c r="Q16" i="24"/>
  <c r="Q13" i="24"/>
  <c r="R11" i="24"/>
  <c r="R10" i="24"/>
  <c r="R9" i="24"/>
  <c r="R8" i="24"/>
  <c r="R7" i="24"/>
  <c r="R6" i="24"/>
  <c r="Q11" i="24"/>
  <c r="Q10" i="24"/>
  <c r="Q9" i="24"/>
  <c r="Q8" i="24"/>
  <c r="Q7" i="24"/>
  <c r="R5" i="24"/>
  <c r="Q6" i="24"/>
  <c r="Q5" i="24"/>
  <c r="N7" i="24"/>
  <c r="N8" i="24"/>
  <c r="N9" i="24"/>
  <c r="N10" i="24"/>
  <c r="N11" i="24"/>
  <c r="N12" i="24"/>
  <c r="N13" i="24"/>
  <c r="N14" i="24"/>
  <c r="N15" i="24"/>
  <c r="N16" i="24"/>
  <c r="N17" i="24"/>
  <c r="N18" i="24"/>
  <c r="N20" i="24"/>
  <c r="N21" i="24"/>
  <c r="N23" i="24"/>
  <c r="P10" i="4" l="1"/>
  <c r="Q8" i="4"/>
  <c r="Q7" i="4"/>
  <c r="Q6" i="4"/>
  <c r="Q5" i="4"/>
  <c r="Q4" i="4"/>
  <c r="Q3" i="4"/>
  <c r="Q2" i="4"/>
  <c r="P2" i="4"/>
  <c r="C5" i="25" l="1"/>
  <c r="C4" i="25"/>
  <c r="C3" i="25"/>
  <c r="B2" i="4"/>
  <c r="C2" i="4" s="1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G11" i="4" l="1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F11" i="24"/>
  <c r="H11" i="24" s="1"/>
  <c r="E11" i="24"/>
  <c r="G11" i="24" s="1"/>
  <c r="F10" i="24"/>
  <c r="H10" i="24" s="1"/>
  <c r="E10" i="24"/>
  <c r="G10" i="24" s="1"/>
  <c r="F9" i="24"/>
  <c r="H9" i="24" s="1"/>
  <c r="E9" i="24"/>
  <c r="G9" i="24" s="1"/>
  <c r="F8" i="24"/>
  <c r="H8" i="24" s="1"/>
  <c r="E8" i="24"/>
  <c r="G8" i="24" s="1"/>
  <c r="F7" i="24"/>
  <c r="H7" i="24" s="1"/>
  <c r="E7" i="24"/>
  <c r="G7" i="24" s="1"/>
  <c r="N6" i="24"/>
  <c r="N19" i="24" s="1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<sst xmlns="http://schemas.openxmlformats.org/spreadsheetml/2006/main" count="137" uniqueCount="93">
  <si>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</si>
  <si>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</si>
  <si>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</si>
  <si>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</si>
  <si>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</si>
  <si>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</si>
  <si>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</si>
  <si>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</si>
  <si>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</si>
  <si>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</si>
  <si>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</si>
  <si>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</si>
  <si>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</si>
  <si>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</si>
  <si>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</si>
  <si>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</si>
  <si>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</si>
  <si>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</si>
  <si>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</si>
  <si>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</si>
  <si>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</si>
  <si>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</si>
  <si>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</si>
  <si>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</si>
  <si>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</si>
  <si>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</si>
  <si>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</si>
  <si>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</si>
  <si>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</si>
  <si>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</si>
  <si>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</si>
  <si>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</si>
  <si>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</si>
  <si>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</si>
  <si>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</si>
  <si>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</si>
  <si>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</si>
  <si>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</si>
  <si>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</si>
  <si>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</si>
  <si>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</si>
  <si>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</si>
  <si>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</si>
  <si>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</si>
  <si>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</si>
  <si>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</si>
  <si>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</si>
  <si>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</si>
  <si>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</si>
  <si>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</si>
  <si>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</si>
  <si>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</si>
  <si>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</si>
  <si>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</si>
  <si>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</si>
  <si>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</si>
  <si>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</si>
  <si>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</si>
  <si>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</si>
  <si>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</si>
  <si>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</si>
  <si>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</si>
  <si>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</si>
  <si>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</si>
  <si>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</si>
  <si>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</si>
  <si>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</si>
  <si>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</si>
  <si>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</si>
  <si>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</si>
  <si>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</si>
  <si>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</si>
  <si>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</si>
  <si>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</si>
  <si>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</si>
  <si>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</si>
  <si>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</si>
  <si>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</si>
  <si>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</si>
  <si>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</si>
  <si>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</si>
  <si>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</si>
  <si>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</si>
  <si>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</si>
  <si>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</si>
  <si>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</si>
  <si>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06.08.2011</t>
  </si>
  <si>
    <t>IGR-17.01.24</t>
  </si>
  <si>
    <t>IGR-12.01.24</t>
  </si>
  <si>
    <t>IGR-25.01.24</t>
  </si>
  <si>
    <t>IGR-08.02.24</t>
  </si>
  <si>
    <t>INDEX CA</t>
  </si>
  <si>
    <t>AGR PLAN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</si>
</sst>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A772DF-715F-4318-8E9B-661E9892F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516379</xdr:colOff>
      <xdr:row>45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1A92D7-3C39-4639-AF9D-8B5F3EA93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37179" cy="87451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744553-C6D3-4801-94FA-F861A0035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CBC8C9-2B7A-47B4-8D7D-A20EC60F3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BEB78A-3212-4D84-9F77-07AB94E83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72251B-5D09-40A6-A0AD-EC2DEF2E0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8F9A14-2776-49CE-A5C8-393F19A56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C22149-8AD8-4C62-B124-898F171B7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325597</xdr:colOff>
      <xdr:row>46</xdr:row>
      <xdr:rowOff>67907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8CA1784-E34D-4055-A78E-67F6E577E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17597" cy="883090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506852</xdr:colOff>
      <xdr:row>45</xdr:row>
      <xdr:rowOff>96460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07F2523-A3C5-44DF-8BC5-75CAC6634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27652" cy="8668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292195.63099999999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321595.63099999999</v>
      </c>
      <c r="D9" s="63" t="s">
        <v>62</v>
      </c>
      <c r="E9" s="64">
        <f>C9/10.764</f>
        <v>29876.963117800075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2015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9</v>
      </c>
      <c r="D13" s="70">
        <f>D12-C13</f>
        <v>91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P20" sqref="P20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>
        <v>11.46</v>
      </c>
      <c r="M5" s="46">
        <v>15.43</v>
      </c>
      <c r="N5" s="46">
        <f t="shared" ref="N5:N23" si="6">L5*M5</f>
        <v>176.8278</v>
      </c>
      <c r="O5" s="46">
        <v>3.04</v>
      </c>
      <c r="P5" s="46">
        <v>4.8</v>
      </c>
      <c r="Q5" s="46">
        <f>O5*P5</f>
        <v>14.591999999999999</v>
      </c>
      <c r="R5" s="47">
        <f>Q5*10.764</f>
        <v>157.06828799999997</v>
      </c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>
        <v>3.05</v>
      </c>
      <c r="P6" s="46">
        <v>3.6</v>
      </c>
      <c r="Q6" s="46">
        <f>O6*P6</f>
        <v>10.98</v>
      </c>
      <c r="R6" s="47">
        <f t="shared" ref="R6:R11" si="7">Q6*10.764</f>
        <v>118.18872</v>
      </c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>
        <v>6.58</v>
      </c>
      <c r="M7" s="46">
        <v>11.52</v>
      </c>
      <c r="N7" s="46">
        <f t="shared" si="6"/>
        <v>75.801599999999993</v>
      </c>
      <c r="O7" s="46">
        <v>1.2</v>
      </c>
      <c r="P7" s="46">
        <v>2.1</v>
      </c>
      <c r="Q7" s="46">
        <f t="shared" ref="Q7:Q11" si="8">O7*P7</f>
        <v>2.52</v>
      </c>
      <c r="R7" s="47">
        <f t="shared" si="7"/>
        <v>27.12528</v>
      </c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>
        <v>3.71</v>
      </c>
      <c r="M8" s="46">
        <v>6.63</v>
      </c>
      <c r="N8" s="46">
        <f t="shared" si="6"/>
        <v>24.597300000000001</v>
      </c>
      <c r="O8" s="46">
        <v>1.2</v>
      </c>
      <c r="P8" s="46">
        <v>2.1</v>
      </c>
      <c r="Q8" s="46">
        <f t="shared" si="8"/>
        <v>2.52</v>
      </c>
      <c r="R8" s="47">
        <f t="shared" si="7"/>
        <v>27.12528</v>
      </c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>
        <v>3.71</v>
      </c>
      <c r="M9" s="46">
        <v>6.68</v>
      </c>
      <c r="N9" s="46">
        <f t="shared" si="6"/>
        <v>24.782799999999998</v>
      </c>
      <c r="O9" s="46">
        <v>3.05</v>
      </c>
      <c r="P9" s="46">
        <v>2.1</v>
      </c>
      <c r="Q9" s="46">
        <f t="shared" si="8"/>
        <v>6.4050000000000002</v>
      </c>
      <c r="R9" s="47">
        <f t="shared" si="7"/>
        <v>68.943420000000003</v>
      </c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>
        <v>11.6</v>
      </c>
      <c r="M10" s="46">
        <v>9.59</v>
      </c>
      <c r="N10" s="46">
        <f t="shared" si="6"/>
        <v>111.244</v>
      </c>
      <c r="O10" s="46">
        <v>3.05</v>
      </c>
      <c r="P10" s="46">
        <v>3</v>
      </c>
      <c r="Q10" s="46">
        <f t="shared" si="8"/>
        <v>9.1499999999999986</v>
      </c>
      <c r="R10" s="47">
        <f t="shared" si="7"/>
        <v>98.490599999999972</v>
      </c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>
        <v>11.62</v>
      </c>
      <c r="M11" s="46">
        <v>9.8000000000000007</v>
      </c>
      <c r="N11" s="46">
        <f t="shared" si="6"/>
        <v>113.876</v>
      </c>
      <c r="O11" s="46">
        <v>2</v>
      </c>
      <c r="P11" s="46">
        <v>1.2</v>
      </c>
      <c r="Q11" s="46">
        <f t="shared" si="8"/>
        <v>2.4</v>
      </c>
      <c r="R11" s="47">
        <f t="shared" si="7"/>
        <v>25.833599999999997</v>
      </c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>
        <v>4.4400000000000004</v>
      </c>
      <c r="M12" s="46">
        <v>3.14</v>
      </c>
      <c r="N12" s="46">
        <f t="shared" si="6"/>
        <v>13.941600000000001</v>
      </c>
      <c r="O12" s="46"/>
      <c r="P12" s="46"/>
      <c r="Q12" s="46"/>
      <c r="R12" s="55">
        <v>523</v>
      </c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>
        <v>4.8099999999999996</v>
      </c>
      <c r="M13" s="46">
        <v>3.08</v>
      </c>
      <c r="N13" s="46">
        <f t="shared" si="6"/>
        <v>14.8148</v>
      </c>
      <c r="O13" s="46">
        <v>2</v>
      </c>
      <c r="P13" s="46">
        <v>6.5</v>
      </c>
      <c r="Q13" s="46">
        <f>O13*P13</f>
        <v>13</v>
      </c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>
        <v>2.12</v>
      </c>
      <c r="M14" s="46">
        <v>3.86</v>
      </c>
      <c r="N14" s="46">
        <f t="shared" si="6"/>
        <v>8.1831999999999994</v>
      </c>
      <c r="O14" s="46">
        <v>2</v>
      </c>
      <c r="P14" s="46">
        <v>6.5</v>
      </c>
      <c r="Q14" s="46">
        <f t="shared" ref="Q14:Q16" si="9">O14*P14</f>
        <v>13</v>
      </c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>
        <v>1.96</v>
      </c>
      <c r="M15" s="46">
        <v>6.65</v>
      </c>
      <c r="N15" s="46">
        <f t="shared" si="6"/>
        <v>13.034000000000001</v>
      </c>
      <c r="O15" s="46">
        <v>2</v>
      </c>
      <c r="P15" s="46">
        <v>6.5</v>
      </c>
      <c r="Q15" s="46">
        <f t="shared" si="9"/>
        <v>13</v>
      </c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>
        <v>8.51</v>
      </c>
      <c r="M16" s="46">
        <v>2.58</v>
      </c>
      <c r="N16" s="46">
        <f t="shared" si="6"/>
        <v>21.9558</v>
      </c>
      <c r="O16" s="46">
        <v>2</v>
      </c>
      <c r="P16" s="46">
        <v>6.5</v>
      </c>
      <c r="Q16" s="46">
        <f t="shared" si="9"/>
        <v>13</v>
      </c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>
        <v>2.2200000000000002</v>
      </c>
      <c r="M17" s="46">
        <v>6.51</v>
      </c>
      <c r="N17" s="46">
        <f t="shared" si="6"/>
        <v>14.452200000000001</v>
      </c>
      <c r="O17" s="46"/>
      <c r="P17" s="46"/>
      <c r="Q17" s="46"/>
      <c r="R17" s="47">
        <v>52</v>
      </c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>
        <v>2.29</v>
      </c>
      <c r="M18" s="46">
        <v>5.36</v>
      </c>
      <c r="N18" s="46">
        <f t="shared" si="6"/>
        <v>12.274400000000002</v>
      </c>
      <c r="O18" s="46"/>
      <c r="P18" s="46"/>
      <c r="Q18" s="46"/>
      <c r="R18" s="55">
        <f>R17+R12</f>
        <v>575</v>
      </c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52">
        <f>SUM(N5:N18)</f>
        <v>625.78549999999984</v>
      </c>
      <c r="O19" s="46"/>
      <c r="P19" s="46"/>
      <c r="Q19" s="47">
        <f>N19-R19</f>
        <v>45.785499999999843</v>
      </c>
      <c r="R19" s="55">
        <v>580</v>
      </c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6">
        <f t="shared" si="6"/>
        <v>0</v>
      </c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46">
        <f t="shared" si="6"/>
        <v>0</v>
      </c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6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6">
        <f t="shared" si="6"/>
        <v>0</v>
      </c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10">B24/12</f>
        <v>0</v>
      </c>
      <c r="F24" s="53">
        <f t="shared" si="10"/>
        <v>0</v>
      </c>
      <c r="G24" s="53">
        <f t="shared" si="10"/>
        <v>0</v>
      </c>
      <c r="H24" s="53">
        <f t="shared" si="10"/>
        <v>0</v>
      </c>
      <c r="I24" s="53">
        <f t="shared" si="10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10"/>
        <v>0</v>
      </c>
      <c r="F25" s="53">
        <f t="shared" si="10"/>
        <v>0</v>
      </c>
      <c r="G25" s="53">
        <f t="shared" si="10"/>
        <v>0</v>
      </c>
      <c r="H25" s="53">
        <f t="shared" si="10"/>
        <v>0</v>
      </c>
      <c r="I25" s="53">
        <f t="shared" si="10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10"/>
        <v>0</v>
      </c>
      <c r="F26" s="53">
        <f t="shared" si="10"/>
        <v>0</v>
      </c>
      <c r="G26" s="53">
        <f t="shared" si="10"/>
        <v>0</v>
      </c>
      <c r="H26" s="53">
        <f t="shared" si="10"/>
        <v>0</v>
      </c>
      <c r="I26" s="53">
        <f t="shared" si="10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10"/>
        <v>0</v>
      </c>
      <c r="F27" s="53">
        <f t="shared" si="10"/>
        <v>0</v>
      </c>
      <c r="G27" s="53">
        <f t="shared" si="10"/>
        <v>0</v>
      </c>
      <c r="H27" s="53">
        <f t="shared" si="10"/>
        <v>0</v>
      </c>
      <c r="I27" s="53">
        <f t="shared" si="10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10"/>
        <v>0</v>
      </c>
      <c r="F28" s="53">
        <f t="shared" si="10"/>
        <v>0</v>
      </c>
      <c r="G28" s="53">
        <f t="shared" si="10"/>
        <v>0</v>
      </c>
      <c r="H28" s="53">
        <f t="shared" si="10"/>
        <v>0</v>
      </c>
      <c r="I28" s="53">
        <f t="shared" si="10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10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11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10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11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opLeftCell="A7" workbookViewId="0">
      <selection activeCell="T27" sqref="T2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14100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0</v>
      </c>
      <c r="D4" s="24"/>
      <c r="F4" s="19"/>
    </row>
    <row r="5" spans="1:6" x14ac:dyDescent="0.25">
      <c r="A5" s="16" t="s">
        <v>15</v>
      </c>
      <c r="B5" s="20"/>
      <c r="C5" s="21">
        <f>C3-C4</f>
        <v>14100</v>
      </c>
      <c r="D5" s="24"/>
      <c r="F5" s="19"/>
    </row>
    <row r="6" spans="1:6" x14ac:dyDescent="0.25">
      <c r="A6" s="16" t="s">
        <v>16</v>
      </c>
      <c r="B6" s="20"/>
      <c r="C6" s="21">
        <f>C4</f>
        <v>0</v>
      </c>
      <c r="D6" s="24"/>
      <c r="F6" s="19"/>
    </row>
    <row r="7" spans="1:6" x14ac:dyDescent="0.25">
      <c r="A7" s="16" t="s">
        <v>17</v>
      </c>
      <c r="B7" s="25"/>
      <c r="C7" s="26">
        <f>D7-D8</f>
        <v>9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51</v>
      </c>
      <c r="D8" s="26">
        <v>2015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13.5</v>
      </c>
      <c r="D10" s="26"/>
      <c r="F10" s="19"/>
    </row>
    <row r="11" spans="1:6" x14ac:dyDescent="0.25">
      <c r="A11" s="16"/>
      <c r="B11" s="27"/>
      <c r="C11" s="28">
        <f>C10%</f>
        <v>0.13500000000000001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0</v>
      </c>
      <c r="D13" s="24"/>
      <c r="F13" s="19"/>
    </row>
    <row r="14" spans="1:6" x14ac:dyDescent="0.25">
      <c r="A14" s="16" t="s">
        <v>15</v>
      </c>
      <c r="B14" s="20"/>
      <c r="C14" s="21">
        <f>C5</f>
        <v>14100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14100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0</v>
      </c>
      <c r="D18" s="26"/>
      <c r="F18" s="19"/>
    </row>
    <row r="19" spans="1:6" x14ac:dyDescent="0.25">
      <c r="A19" s="16" t="s">
        <v>74</v>
      </c>
      <c r="B19" s="6"/>
      <c r="C19" s="32">
        <f>C18*C16</f>
        <v>0</v>
      </c>
      <c r="D19" s="33"/>
      <c r="E19" s="70"/>
      <c r="F19" s="34"/>
    </row>
    <row r="20" spans="1:6" x14ac:dyDescent="0.25">
      <c r="A20" s="16" t="s">
        <v>24</v>
      </c>
      <c r="C20" s="35">
        <f>C19*90%</f>
        <v>0</v>
      </c>
      <c r="D20" s="32"/>
      <c r="F20" s="19"/>
    </row>
    <row r="21" spans="1:6" x14ac:dyDescent="0.25">
      <c r="A21" s="16" t="s">
        <v>25</v>
      </c>
      <c r="C21" s="35">
        <f>C19*80%</f>
        <v>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0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1"/>
  <sheetViews>
    <sheetView tabSelected="1" topLeftCell="A10" workbookViewId="0">
      <selection activeCell="V26" sqref="V2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483.73415999999997</v>
      </c>
      <c r="C2" s="4">
        <f t="shared" ref="C2:C16" si="1">B2*1.2</f>
        <v>580.4809919999999</v>
      </c>
      <c r="D2" s="4">
        <f t="shared" ref="D2:D16" si="2">C2*1.2</f>
        <v>696.57719039999984</v>
      </c>
      <c r="E2" s="5">
        <f t="shared" ref="E2:E16" si="3">R2</f>
        <v>9250000</v>
      </c>
      <c r="F2" s="78">
        <f t="shared" ref="F2:F15" si="4">ROUND((E2/B2),0)</f>
        <v>19122</v>
      </c>
      <c r="G2" s="78">
        <f t="shared" ref="G2:G15" si="5">ROUND((E2/C2),0)</f>
        <v>15935</v>
      </c>
      <c r="H2" s="78">
        <f t="shared" ref="H2:H15" si="6">ROUND((E2/D2),0)</f>
        <v>13279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f>44.94*10.764</f>
        <v>483.73415999999997</v>
      </c>
      <c r="R2" s="79">
        <v>9250000</v>
      </c>
      <c r="S2" s="79" t="s">
        <v>87</v>
      </c>
    </row>
    <row r="3" spans="1:19" x14ac:dyDescent="0.25">
      <c r="A3" s="4">
        <v>2</v>
      </c>
      <c r="B3" s="4">
        <f t="shared" si="0"/>
        <v>603.64511999999991</v>
      </c>
      <c r="C3" s="4">
        <f t="shared" si="1"/>
        <v>724.37414399999989</v>
      </c>
      <c r="D3" s="4">
        <f t="shared" si="2"/>
        <v>869.24897279999982</v>
      </c>
      <c r="E3" s="5">
        <f t="shared" si="3"/>
        <v>13500000</v>
      </c>
      <c r="F3" s="78">
        <f t="shared" si="4"/>
        <v>22364</v>
      </c>
      <c r="G3" s="78">
        <f t="shared" si="5"/>
        <v>18637</v>
      </c>
      <c r="H3" s="78">
        <f t="shared" si="6"/>
        <v>15531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f>56.08*10.764</f>
        <v>603.64511999999991</v>
      </c>
      <c r="R3" s="79">
        <v>13500000</v>
      </c>
      <c r="S3" s="79" t="s">
        <v>87</v>
      </c>
    </row>
    <row r="4" spans="1:19" x14ac:dyDescent="0.25">
      <c r="A4" s="4">
        <v>3</v>
      </c>
      <c r="B4" s="4">
        <f t="shared" si="0"/>
        <v>690.18768</v>
      </c>
      <c r="C4" s="4">
        <f t="shared" si="1"/>
        <v>828.22521599999993</v>
      </c>
      <c r="D4" s="4">
        <f t="shared" si="2"/>
        <v>993.87025919999985</v>
      </c>
      <c r="E4" s="5">
        <f t="shared" si="3"/>
        <v>11250000</v>
      </c>
      <c r="F4" s="78">
        <f t="shared" si="4"/>
        <v>16300</v>
      </c>
      <c r="G4" s="78">
        <f t="shared" si="5"/>
        <v>13583</v>
      </c>
      <c r="H4" s="78">
        <f t="shared" si="6"/>
        <v>11319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f>64.12*10.764</f>
        <v>690.18768</v>
      </c>
      <c r="R4" s="79">
        <v>11250000</v>
      </c>
      <c r="S4" s="79" t="s">
        <v>88</v>
      </c>
    </row>
    <row r="5" spans="1:19" x14ac:dyDescent="0.25">
      <c r="A5" s="4">
        <v>4</v>
      </c>
      <c r="B5" s="4">
        <f t="shared" si="0"/>
        <v>604.18331999999998</v>
      </c>
      <c r="C5" s="4">
        <f t="shared" si="1"/>
        <v>725.01998399999991</v>
      </c>
      <c r="D5" s="4">
        <f t="shared" si="2"/>
        <v>870.02398079999989</v>
      </c>
      <c r="E5" s="5">
        <f t="shared" si="3"/>
        <v>11300000</v>
      </c>
      <c r="F5" s="78">
        <f t="shared" si="4"/>
        <v>18703</v>
      </c>
      <c r="G5" s="78">
        <f t="shared" si="5"/>
        <v>15586</v>
      </c>
      <c r="H5" s="78">
        <f t="shared" si="6"/>
        <v>12988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f>56.13*10.764</f>
        <v>604.18331999999998</v>
      </c>
      <c r="R5" s="79">
        <v>11300000</v>
      </c>
      <c r="S5" s="79" t="s">
        <v>88</v>
      </c>
    </row>
    <row r="6" spans="1:19" x14ac:dyDescent="0.25">
      <c r="A6" s="4">
        <v>5</v>
      </c>
      <c r="B6" s="4">
        <f t="shared" si="0"/>
        <v>433.25099999999998</v>
      </c>
      <c r="C6" s="4">
        <f t="shared" si="1"/>
        <v>519.9011999999999</v>
      </c>
      <c r="D6" s="4">
        <f t="shared" si="2"/>
        <v>623.88143999999988</v>
      </c>
      <c r="E6" s="5">
        <f t="shared" si="3"/>
        <v>9200000</v>
      </c>
      <c r="F6" s="78">
        <f t="shared" si="4"/>
        <v>21235</v>
      </c>
      <c r="G6" s="78">
        <f t="shared" si="5"/>
        <v>17696</v>
      </c>
      <c r="H6" s="78">
        <f t="shared" si="6"/>
        <v>14746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f>40.25*10.764</f>
        <v>433.25099999999998</v>
      </c>
      <c r="R6" s="79">
        <v>9200000</v>
      </c>
      <c r="S6" s="79" t="s">
        <v>88</v>
      </c>
    </row>
    <row r="7" spans="1:19" x14ac:dyDescent="0.25">
      <c r="A7" s="4">
        <v>6</v>
      </c>
      <c r="B7" s="4">
        <f t="shared" si="0"/>
        <v>604.18331999999998</v>
      </c>
      <c r="C7" s="4">
        <f t="shared" si="1"/>
        <v>725.01998399999991</v>
      </c>
      <c r="D7" s="4">
        <f t="shared" si="2"/>
        <v>870.02398079999989</v>
      </c>
      <c r="E7" s="5">
        <f t="shared" si="3"/>
        <v>11300000</v>
      </c>
      <c r="F7" s="78">
        <f t="shared" si="4"/>
        <v>18703</v>
      </c>
      <c r="G7" s="78">
        <f t="shared" si="5"/>
        <v>15586</v>
      </c>
      <c r="H7" s="78">
        <f t="shared" si="6"/>
        <v>12988</v>
      </c>
      <c r="I7" s="78">
        <f t="shared" si="7"/>
        <v>0</v>
      </c>
      <c r="J7" s="78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f>56.13*10.764</f>
        <v>604.18331999999998</v>
      </c>
      <c r="R7" s="79">
        <v>11300000</v>
      </c>
      <c r="S7" s="79" t="s">
        <v>89</v>
      </c>
    </row>
    <row r="8" spans="1:19" x14ac:dyDescent="0.25">
      <c r="A8" s="4">
        <v>7</v>
      </c>
      <c r="B8" s="4">
        <f t="shared" si="0"/>
        <v>435.08087999999998</v>
      </c>
      <c r="C8" s="4">
        <f t="shared" si="1"/>
        <v>522.09705599999995</v>
      </c>
      <c r="D8" s="4">
        <f t="shared" si="2"/>
        <v>626.51646719999997</v>
      </c>
      <c r="E8" s="5">
        <f t="shared" si="3"/>
        <v>8500000</v>
      </c>
      <c r="F8" s="78">
        <f t="shared" si="4"/>
        <v>19537</v>
      </c>
      <c r="G8" s="78">
        <f t="shared" si="5"/>
        <v>16280</v>
      </c>
      <c r="H8" s="78">
        <f t="shared" si="6"/>
        <v>13567</v>
      </c>
      <c r="I8" s="78">
        <f t="shared" si="7"/>
        <v>0</v>
      </c>
      <c r="J8" s="78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f>40.42*10.764</f>
        <v>435.08087999999998</v>
      </c>
      <c r="R8" s="79">
        <v>8500000</v>
      </c>
      <c r="S8" s="79" t="s">
        <v>90</v>
      </c>
    </row>
    <row r="9" spans="1:19" x14ac:dyDescent="0.25">
      <c r="A9" s="4">
        <v>8</v>
      </c>
      <c r="B9" s="4">
        <f t="shared" si="0"/>
        <v>600</v>
      </c>
      <c r="C9" s="4">
        <f t="shared" si="1"/>
        <v>720</v>
      </c>
      <c r="D9" s="4">
        <f t="shared" si="2"/>
        <v>864</v>
      </c>
      <c r="E9" s="5">
        <f t="shared" si="3"/>
        <v>13800000</v>
      </c>
      <c r="F9" s="4">
        <f t="shared" si="4"/>
        <v>23000</v>
      </c>
      <c r="G9" s="4">
        <f t="shared" si="5"/>
        <v>19167</v>
      </c>
      <c r="H9" s="4">
        <f t="shared" si="6"/>
        <v>15972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v>600</v>
      </c>
      <c r="R9" s="2">
        <v>13800000</v>
      </c>
      <c r="S9" s="2"/>
    </row>
    <row r="10" spans="1:19" x14ac:dyDescent="0.25">
      <c r="A10" s="4">
        <v>9</v>
      </c>
      <c r="B10" s="4">
        <f t="shared" si="0"/>
        <v>640</v>
      </c>
      <c r="C10" s="4">
        <f t="shared" si="1"/>
        <v>768</v>
      </c>
      <c r="D10" s="4">
        <f t="shared" si="2"/>
        <v>921.59999999999991</v>
      </c>
      <c r="E10" s="5">
        <f t="shared" si="3"/>
        <v>14500000</v>
      </c>
      <c r="F10" s="4">
        <f t="shared" si="4"/>
        <v>22656</v>
      </c>
      <c r="G10" s="4">
        <f t="shared" si="5"/>
        <v>18880</v>
      </c>
      <c r="H10" s="4">
        <f t="shared" si="6"/>
        <v>15734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v>640</v>
      </c>
      <c r="R10" s="2">
        <v>14500000</v>
      </c>
      <c r="S10" s="2"/>
    </row>
    <row r="11" spans="1:19" x14ac:dyDescent="0.25">
      <c r="A11" s="4">
        <v>10</v>
      </c>
      <c r="B11" s="4">
        <f t="shared" si="0"/>
        <v>700</v>
      </c>
      <c r="C11" s="4">
        <f t="shared" si="1"/>
        <v>840</v>
      </c>
      <c r="D11" s="4">
        <f t="shared" si="2"/>
        <v>1008</v>
      </c>
      <c r="E11" s="5">
        <f t="shared" si="3"/>
        <v>13800000</v>
      </c>
      <c r="F11" s="4">
        <f t="shared" si="4"/>
        <v>19714</v>
      </c>
      <c r="G11" s="4">
        <f t="shared" si="5"/>
        <v>16429</v>
      </c>
      <c r="H11" s="4">
        <f t="shared" si="6"/>
        <v>13690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0">O11/1.2</f>
        <v>0</v>
      </c>
      <c r="Q11">
        <v>700</v>
      </c>
      <c r="R11" s="2">
        <v>13800000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0"/>
        <v>0</v>
      </c>
      <c r="Q12">
        <f t="shared" ref="Q12:Q15" si="11">P12/1.2</f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f t="shared" si="11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 t="s">
        <v>92</v>
      </c>
      <c r="G25" s="10">
        <v>575</v>
      </c>
    </row>
    <row r="26" spans="1:19" s="10" customFormat="1" x14ac:dyDescent="0.25">
      <c r="F26" s="57" t="s">
        <v>71</v>
      </c>
      <c r="G26" s="57">
        <v>699</v>
      </c>
    </row>
    <row r="27" spans="1:19" s="10" customFormat="1" x14ac:dyDescent="0.25">
      <c r="F27" s="57" t="s">
        <v>91</v>
      </c>
      <c r="G27" s="57">
        <v>671</v>
      </c>
    </row>
    <row r="28" spans="1:19" s="10" customFormat="1" x14ac:dyDescent="0.25">
      <c r="C28" s="72" t="s">
        <v>75</v>
      </c>
      <c r="D28" s="72" t="s">
        <v>86</v>
      </c>
      <c r="F28" s="57" t="s">
        <v>85</v>
      </c>
      <c r="G28" s="57">
        <v>691</v>
      </c>
    </row>
    <row r="29" spans="1:19" s="10" customFormat="1" x14ac:dyDescent="0.25">
      <c r="C29" s="72" t="s">
        <v>1</v>
      </c>
      <c r="D29" s="72">
        <v>3300000</v>
      </c>
      <c r="F29" s="57" t="s">
        <v>72</v>
      </c>
      <c r="G29" s="57">
        <v>829</v>
      </c>
      <c r="H29" s="10">
        <f>G29/G28</f>
        <v>1.199710564399421</v>
      </c>
    </row>
    <row r="30" spans="1:19" s="10" customFormat="1" x14ac:dyDescent="0.25">
      <c r="F30" s="57" t="s">
        <v>73</v>
      </c>
      <c r="G30" s="57">
        <v>19000</v>
      </c>
    </row>
    <row r="31" spans="1:19" s="10" customFormat="1" x14ac:dyDescent="0.25">
      <c r="C31" s="75"/>
      <c r="D31" s="75"/>
      <c r="F31" s="75" t="s">
        <v>74</v>
      </c>
      <c r="G31" s="75">
        <f>G28*G30</f>
        <v>13129000</v>
      </c>
      <c r="H31" s="10">
        <f>G31/D29</f>
        <v>3.9784848484848485</v>
      </c>
    </row>
    <row r="32" spans="1:19" s="10" customFormat="1" x14ac:dyDescent="0.25">
      <c r="C32" s="75"/>
      <c r="D32" s="75"/>
      <c r="F32" s="75" t="s">
        <v>24</v>
      </c>
      <c r="G32" s="75">
        <f>G31*90%</f>
        <v>11816100</v>
      </c>
    </row>
    <row r="33" spans="3:7" s="10" customFormat="1" x14ac:dyDescent="0.25">
      <c r="C33" s="75"/>
      <c r="D33" s="75"/>
      <c r="F33" s="75" t="s">
        <v>25</v>
      </c>
      <c r="G33" s="75">
        <f>G31*80%</f>
        <v>10503200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>
      <c r="G36" s="10">
        <v>625</v>
      </c>
    </row>
    <row r="37" spans="3:7" s="10" customFormat="1" x14ac:dyDescent="0.25">
      <c r="G37" s="10">
        <v>19000</v>
      </c>
    </row>
    <row r="38" spans="3:7" s="10" customFormat="1" x14ac:dyDescent="0.25">
      <c r="G38" s="10">
        <f>G36*G37</f>
        <v>11875000</v>
      </c>
    </row>
    <row r="39" spans="3:7" s="10" customFormat="1" x14ac:dyDescent="0.25">
      <c r="G39" s="10">
        <v>1.04</v>
      </c>
    </row>
    <row r="40" spans="3:7" s="10" customFormat="1" x14ac:dyDescent="0.25">
      <c r="G40" s="10">
        <v>1.18</v>
      </c>
    </row>
    <row r="41" spans="3:7" x14ac:dyDescent="0.25">
      <c r="G41">
        <f>G40/G39</f>
        <v>1.1346153846153846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2024-02-28T09:05:45Z</dcterms:modified>
</cp:coreProperties>
</file>