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ilesh Sambre - Jijau Const\Vikramgad - 45\"/>
    </mc:Choice>
  </mc:AlternateContent>
  <xr:revisionPtr revIDLastSave="0" documentId="13_ncr:1_{B56D3A0F-2CA4-438E-A111-F22116598AD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new 7-1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4" i="1" l="1"/>
  <c r="T14" i="1" s="1"/>
  <c r="N14" i="1"/>
  <c r="O14" i="1" s="1"/>
  <c r="P14" i="1" s="1"/>
  <c r="Q14" i="1" s="1"/>
  <c r="S13" i="1"/>
  <c r="N13" i="1"/>
  <c r="O13" i="1" s="1"/>
  <c r="P13" i="1" s="1"/>
  <c r="S12" i="1"/>
  <c r="N12" i="1"/>
  <c r="O12" i="1" s="1"/>
  <c r="P12" i="1" s="1"/>
  <c r="S11" i="1"/>
  <c r="N11" i="1"/>
  <c r="O11" i="1" s="1"/>
  <c r="P11" i="1" s="1"/>
  <c r="S10" i="1"/>
  <c r="N10" i="1"/>
  <c r="O10" i="1" s="1"/>
  <c r="P10" i="1" s="1"/>
  <c r="S9" i="1"/>
  <c r="N9" i="1"/>
  <c r="O9" i="1" s="1"/>
  <c r="P9" i="1" s="1"/>
  <c r="S8" i="1"/>
  <c r="N8" i="1"/>
  <c r="O8" i="1" s="1"/>
  <c r="P8" i="1" s="1"/>
  <c r="S7" i="1"/>
  <c r="Q7" i="1"/>
  <c r="N7" i="1"/>
  <c r="O7" i="1" s="1"/>
  <c r="O6" i="1"/>
  <c r="P6" i="1" s="1"/>
  <c r="Q6" i="1" s="1"/>
  <c r="S6" i="1" s="1"/>
  <c r="S5" i="1"/>
  <c r="N5" i="1"/>
  <c r="O5" i="1" s="1"/>
  <c r="P5" i="1" s="1"/>
  <c r="S4" i="1"/>
  <c r="Q4" i="1"/>
  <c r="N4" i="1"/>
  <c r="O4" i="1" s="1"/>
  <c r="S3" i="1"/>
  <c r="Q3" i="1"/>
  <c r="N3" i="1"/>
  <c r="O3" i="1" s="1"/>
  <c r="S2" i="1"/>
  <c r="Q2" i="1"/>
  <c r="N2" i="1"/>
  <c r="O2" i="1" s="1"/>
  <c r="M28" i="1" l="1"/>
  <c r="R25" i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B18" i="1" l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<sst xmlns="http://schemas.openxmlformats.org/spreadsheetml/2006/main" count="55" uniqueCount="45">
  <si>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</si>
  <si>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</si>
  <si>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</si>
  <si>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</si>
  <si>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</si>
  <si>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</si>
  <si>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</si>
  <si>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</si>
  <si>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</si>
  <si>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</si>
  <si>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</si>
  <si>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</si>
  <si>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</si>
  <si>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</si>
  <si>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</si>
  <si>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</si>
  <si>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</si>
  <si>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previous report  - 2023</t>
  </si>
  <si>
    <t>plot area</t>
  </si>
  <si>
    <t>rate</t>
  </si>
  <si>
    <t>fmv</t>
  </si>
  <si>
    <t>Plot No.</t>
  </si>
  <si>
    <t>45/2/3</t>
  </si>
  <si>
    <t>45/4</t>
  </si>
  <si>
    <t>45/6</t>
  </si>
  <si>
    <t>45/3</t>
  </si>
  <si>
    <t>45/5</t>
  </si>
  <si>
    <t>TOTAL</t>
  </si>
  <si>
    <t xml:space="preserve">old 7/12 and agreemetn </t>
  </si>
  <si>
    <t>45/2/4</t>
  </si>
  <si>
    <t>45/2/5</t>
  </si>
  <si>
    <t>45/2/6</t>
  </si>
  <si>
    <t>New 7-12</t>
  </si>
  <si>
    <t>Residential N.A. Plot No. 3, 4, 5, 6, s. no. 45, village vikramgad, taluka vikramga, palghar</t>
  </si>
  <si>
    <t>vikramgad</t>
  </si>
  <si>
    <t>Agr</t>
  </si>
  <si>
    <t>13.03.23</t>
  </si>
  <si>
    <t>05.06.23</t>
  </si>
  <si>
    <t>agr</t>
  </si>
  <si>
    <t>23.01.23</t>
  </si>
  <si>
    <t>13.06.23</t>
  </si>
  <si>
    <t>https://www.google.com/maps/place/19%C2%B048'02.9%22N+73%C2%B005'56.8%22E/@19.800818,73.0991,964m/data=!3m1!1e3!4m4!3m3!8m2!3d19.800818!4d73.0991?entry=ttu</t>
  </si>
  <si>
    <t>Bhunakasha</t>
  </si>
  <si>
    <t>Vipurl sir</t>
  </si>
  <si>
    <t>3000/-psm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</si>
</sst>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2" fillId="0" borderId="0" xfId="0" applyFont="1"/>
    <xf numFmtId="0" fontId="3" fillId="0" borderId="0" xfId="0" applyFont="1"/>
    <xf numFmtId="0" fontId="1" fillId="2" borderId="0" xfId="0" applyFon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611395</xdr:colOff>
      <xdr:row>24</xdr:row>
      <xdr:rowOff>171450</xdr:rowOff>
    </xdr:from>
    <xdr:to>
      <xdr:col>26</xdr:col>
      <xdr:colOff>344100</xdr:colOff>
      <xdr:row>38</xdr:row>
      <xdr:rowOff>29062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76AFB1-D571-4B0D-B36A-12F8EA906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17595" y="4933950"/>
          <a:ext cx="6228755" cy="2524612"/>
        </a:xfrm>
        <a:prstGeom prst="rect">
          <a:avLst/>
        </a:prstGeom>
      </xdr:spPr>
    </xdr:pic>
    <xdr:clientData/>
  </xdr:twoCellAnchor>
  <xdr:twoCellAnchor editAs="oneCell">
    <xdr:from>
      <xdr:col>21</xdr:col>
      <xdr:colOff>209549</xdr:colOff>
      <xdr:row>1</xdr:row>
      <xdr:rowOff>58592</xdr:rowOff>
    </xdr:from>
    <xdr:to>
      <xdr:col>29</xdr:col>
      <xdr:colOff>363187</xdr:colOff>
      <xdr:row>21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A85AD8-A7C4-47D8-8452-39E02A567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82749" y="439592"/>
          <a:ext cx="6068663" cy="3865708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39</xdr:row>
      <xdr:rowOff>28575</xdr:rowOff>
    </xdr:from>
    <xdr:to>
      <xdr:col>17</xdr:col>
      <xdr:colOff>400911</xdr:colOff>
      <xdr:row>68</xdr:row>
      <xdr:rowOff>115083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45484F-1A49-4715-896D-91BC469A8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34050" y="7648575"/>
          <a:ext cx="6173061" cy="56110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11058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0C7F6A-DE7B-4691-A046-DD87D64E9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983858" cy="8926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17</xdr:col>
      <xdr:colOff>458710</xdr:colOff>
      <xdr:row>94</xdr:row>
      <xdr:rowOff>106013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CE056E-9F22-4D13-8ED1-86C0C59B1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0821910" cy="8869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17</xdr:col>
      <xdr:colOff>325342</xdr:colOff>
      <xdr:row>142</xdr:row>
      <xdr:rowOff>172697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1A3B254-D856-4DBB-A716-302B4D80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288000"/>
          <a:ext cx="10688542" cy="89356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17</xdr:col>
      <xdr:colOff>430131</xdr:colOff>
      <xdr:row>189</xdr:row>
      <xdr:rowOff>144091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3B4793B-FD28-4AA5-9680-3BFB40946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432000"/>
          <a:ext cx="10793331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B3DFFF-733E-4AFA-A0B3-A0052E9D1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1831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87694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56DF14-EC42-446A-BF65-05F725B06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08494" cy="8802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97305</xdr:colOff>
      <xdr:row>40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A0D484-BEEA-4198-9F0B-D5E470AE8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27705" cy="7697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277880</xdr:colOff>
      <xdr:row>41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BD97DB-2687-4B9B-A6E6-5DED114ED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60280" cy="78211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592164</xdr:colOff>
      <xdr:row>31</xdr:row>
      <xdr:rowOff>105614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7EDBB4-BAE2-47A0-9893-9B736A17E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64964" cy="6011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44"/>
  <sheetViews>
    <sheetView tabSelected="1" topLeftCell="D13" workbookViewId="0">
      <selection activeCell="U45" sqref="U45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3000000</v>
      </c>
      <c r="D2">
        <f t="shared" ref="D2:D18" si="3">S2</f>
        <v>4037</v>
      </c>
      <c r="E2">
        <f t="shared" ref="E2:E18" si="4">T2</f>
        <v>0</v>
      </c>
      <c r="F2">
        <f t="shared" ref="F2:F18" si="5">ROUND((E2/10.764),0)</f>
        <v>0</v>
      </c>
      <c r="G2" t="str">
        <f t="shared" ref="G2:G18" si="6">U2</f>
        <v>vikramgad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:N14" si="9">M2*40.0001976870614</f>
        <v>0</v>
      </c>
      <c r="O2" s="6">
        <f t="shared" ref="O2:O14" si="10">N2*121.0167464</f>
        <v>0</v>
      </c>
      <c r="P2" s="6">
        <v>8000</v>
      </c>
      <c r="Q2" s="2">
        <f t="shared" ref="Q2:Q14" si="11">P2/10.764</f>
        <v>743.21813452248239</v>
      </c>
      <c r="R2">
        <v>3000000</v>
      </c>
      <c r="S2">
        <f t="shared" ref="S2:S13" si="12">ROUND((R2/Q2),0)</f>
        <v>4037</v>
      </c>
      <c r="U2" t="s">
        <v>34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1700000</v>
      </c>
      <c r="D3">
        <f t="shared" si="3"/>
        <v>4103</v>
      </c>
      <c r="E3">
        <f t="shared" si="4"/>
        <v>0</v>
      </c>
      <c r="F3">
        <f t="shared" si="5"/>
        <v>0</v>
      </c>
      <c r="G3" t="str">
        <f t="shared" si="6"/>
        <v>vikramgad</v>
      </c>
      <c r="H3">
        <f t="shared" si="7"/>
        <v>0</v>
      </c>
      <c r="I3">
        <f t="shared" si="8"/>
        <v>0</v>
      </c>
      <c r="M3" s="6">
        <v>0</v>
      </c>
      <c r="N3" s="6">
        <f t="shared" si="9"/>
        <v>0</v>
      </c>
      <c r="O3" s="6">
        <f t="shared" si="10"/>
        <v>0</v>
      </c>
      <c r="P3" s="6">
        <v>4460</v>
      </c>
      <c r="Q3" s="2">
        <f t="shared" si="11"/>
        <v>414.34410999628392</v>
      </c>
      <c r="R3">
        <v>1700000</v>
      </c>
      <c r="S3">
        <f t="shared" si="12"/>
        <v>4103</v>
      </c>
      <c r="U3" t="s">
        <v>34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1800000</v>
      </c>
      <c r="D4">
        <f t="shared" si="3"/>
        <v>8245</v>
      </c>
      <c r="E4">
        <f t="shared" si="4"/>
        <v>0</v>
      </c>
      <c r="F4">
        <f t="shared" si="5"/>
        <v>0</v>
      </c>
      <c r="G4" t="str">
        <f t="shared" si="6"/>
        <v>vikramgad</v>
      </c>
      <c r="H4">
        <f t="shared" si="7"/>
        <v>0</v>
      </c>
      <c r="I4">
        <f t="shared" si="8"/>
        <v>0</v>
      </c>
      <c r="M4" s="6">
        <v>0</v>
      </c>
      <c r="N4" s="6">
        <f t="shared" si="9"/>
        <v>0</v>
      </c>
      <c r="O4" s="6">
        <f t="shared" si="10"/>
        <v>0</v>
      </c>
      <c r="P4" s="6">
        <v>2350</v>
      </c>
      <c r="Q4" s="2">
        <f t="shared" si="11"/>
        <v>218.32032701597922</v>
      </c>
      <c r="R4">
        <v>1800000</v>
      </c>
      <c r="S4">
        <f t="shared" si="12"/>
        <v>8245</v>
      </c>
      <c r="U4" t="s">
        <v>34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2500000</v>
      </c>
      <c r="D5">
        <f t="shared" si="3"/>
        <v>8333</v>
      </c>
      <c r="E5">
        <f t="shared" si="4"/>
        <v>0</v>
      </c>
      <c r="F5">
        <f t="shared" si="5"/>
        <v>0</v>
      </c>
      <c r="G5" t="str">
        <f t="shared" si="6"/>
        <v>vikramgad</v>
      </c>
      <c r="H5">
        <f t="shared" si="7"/>
        <v>0</v>
      </c>
      <c r="I5">
        <f t="shared" si="8"/>
        <v>0</v>
      </c>
      <c r="M5" s="6">
        <v>0</v>
      </c>
      <c r="N5" s="6">
        <f t="shared" si="9"/>
        <v>0</v>
      </c>
      <c r="O5" s="6">
        <f t="shared" si="10"/>
        <v>0</v>
      </c>
      <c r="P5" s="6">
        <f t="shared" ref="P5:P14" si="13">O5*8.99870078651798</f>
        <v>0</v>
      </c>
      <c r="Q5" s="2">
        <v>300</v>
      </c>
      <c r="R5">
        <v>2500000</v>
      </c>
      <c r="S5">
        <f t="shared" si="12"/>
        <v>8333</v>
      </c>
      <c r="U5" t="s">
        <v>34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1200000</v>
      </c>
      <c r="D6">
        <f t="shared" si="3"/>
        <v>3954</v>
      </c>
      <c r="E6">
        <f t="shared" si="4"/>
        <v>0</v>
      </c>
      <c r="F6">
        <f t="shared" si="5"/>
        <v>0</v>
      </c>
      <c r="G6" t="str">
        <f t="shared" si="6"/>
        <v>vikramgad</v>
      </c>
      <c r="H6">
        <f t="shared" si="7"/>
        <v>0</v>
      </c>
      <c r="I6">
        <f t="shared" si="8"/>
        <v>0</v>
      </c>
      <c r="M6" s="6">
        <v>0</v>
      </c>
      <c r="N6" s="6">
        <v>3</v>
      </c>
      <c r="O6" s="6">
        <f t="shared" si="10"/>
        <v>363.05023920000002</v>
      </c>
      <c r="P6" s="6">
        <f t="shared" si="13"/>
        <v>3266.9804730345813</v>
      </c>
      <c r="Q6" s="2">
        <f t="shared" si="11"/>
        <v>303.50989158626732</v>
      </c>
      <c r="R6">
        <v>1200000</v>
      </c>
      <c r="S6">
        <f t="shared" si="12"/>
        <v>3954</v>
      </c>
      <c r="U6" t="s">
        <v>34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4000000</v>
      </c>
      <c r="D7">
        <f t="shared" si="3"/>
        <v>3914</v>
      </c>
      <c r="E7">
        <f t="shared" si="4"/>
        <v>0</v>
      </c>
      <c r="F7">
        <f t="shared" si="5"/>
        <v>0</v>
      </c>
      <c r="G7" t="str">
        <f t="shared" si="6"/>
        <v>vikramgad</v>
      </c>
      <c r="H7">
        <f t="shared" si="7"/>
        <v>0</v>
      </c>
      <c r="I7">
        <f t="shared" si="8"/>
        <v>0</v>
      </c>
      <c r="M7" s="6">
        <v>0</v>
      </c>
      <c r="N7" s="6">
        <f t="shared" si="9"/>
        <v>0</v>
      </c>
      <c r="O7" s="6">
        <f t="shared" si="10"/>
        <v>0</v>
      </c>
      <c r="P7" s="6">
        <v>11000</v>
      </c>
      <c r="Q7" s="2">
        <f t="shared" si="11"/>
        <v>1021.9249349684133</v>
      </c>
      <c r="R7">
        <v>4000000</v>
      </c>
      <c r="S7">
        <f t="shared" si="12"/>
        <v>3914</v>
      </c>
      <c r="U7" t="s">
        <v>34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1200000</v>
      </c>
      <c r="D8">
        <f t="shared" si="3"/>
        <v>1739</v>
      </c>
      <c r="E8" t="str">
        <f t="shared" si="4"/>
        <v>Agr</v>
      </c>
      <c r="F8" t="e">
        <f t="shared" si="5"/>
        <v>#VALUE!</v>
      </c>
      <c r="G8" t="str">
        <f t="shared" si="6"/>
        <v>13.03.23</v>
      </c>
      <c r="H8">
        <f t="shared" si="7"/>
        <v>0</v>
      </c>
      <c r="I8">
        <f t="shared" si="8"/>
        <v>0</v>
      </c>
      <c r="M8" s="6">
        <v>0</v>
      </c>
      <c r="N8" s="6">
        <f t="shared" si="9"/>
        <v>0</v>
      </c>
      <c r="O8" s="6">
        <f t="shared" si="10"/>
        <v>0</v>
      </c>
      <c r="P8" s="6">
        <f t="shared" si="13"/>
        <v>0</v>
      </c>
      <c r="Q8" s="2">
        <v>690</v>
      </c>
      <c r="R8">
        <v>1200000</v>
      </c>
      <c r="S8">
        <f t="shared" si="12"/>
        <v>1739</v>
      </c>
      <c r="T8" t="s">
        <v>35</v>
      </c>
      <c r="U8" t="s">
        <v>36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1400000</v>
      </c>
      <c r="D9">
        <f t="shared" si="3"/>
        <v>1695</v>
      </c>
      <c r="E9">
        <f t="shared" si="4"/>
        <v>0</v>
      </c>
      <c r="F9">
        <f t="shared" si="5"/>
        <v>0</v>
      </c>
      <c r="G9" t="str">
        <f t="shared" si="6"/>
        <v>05.06.23</v>
      </c>
      <c r="H9">
        <f t="shared" si="7"/>
        <v>0</v>
      </c>
      <c r="I9">
        <f t="shared" si="8"/>
        <v>0</v>
      </c>
      <c r="M9" s="6">
        <v>0</v>
      </c>
      <c r="N9" s="6">
        <f t="shared" si="9"/>
        <v>0</v>
      </c>
      <c r="O9" s="6">
        <f t="shared" si="10"/>
        <v>0</v>
      </c>
      <c r="P9" s="6">
        <f t="shared" si="13"/>
        <v>0</v>
      </c>
      <c r="Q9" s="2">
        <v>826</v>
      </c>
      <c r="R9">
        <v>1400000</v>
      </c>
      <c r="S9">
        <f t="shared" si="12"/>
        <v>1695</v>
      </c>
      <c r="U9" t="s">
        <v>37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10635999</v>
      </c>
      <c r="D10">
        <f t="shared" si="3"/>
        <v>865</v>
      </c>
      <c r="E10">
        <f t="shared" si="4"/>
        <v>0</v>
      </c>
      <c r="F10">
        <f t="shared" si="5"/>
        <v>0</v>
      </c>
      <c r="G10" t="str">
        <f t="shared" si="6"/>
        <v>05.06.23</v>
      </c>
      <c r="H10">
        <f t="shared" si="7"/>
        <v>0</v>
      </c>
      <c r="I10">
        <f t="shared" si="8"/>
        <v>0</v>
      </c>
      <c r="M10" s="6">
        <v>0</v>
      </c>
      <c r="N10" s="6">
        <f t="shared" si="9"/>
        <v>0</v>
      </c>
      <c r="O10" s="6">
        <f t="shared" si="10"/>
        <v>0</v>
      </c>
      <c r="P10" s="6">
        <f t="shared" si="13"/>
        <v>0</v>
      </c>
      <c r="Q10" s="2">
        <v>12290</v>
      </c>
      <c r="R10">
        <v>10635999</v>
      </c>
      <c r="S10">
        <f t="shared" si="12"/>
        <v>865</v>
      </c>
      <c r="U10" t="s">
        <v>37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2000000</v>
      </c>
      <c r="D11">
        <f t="shared" si="3"/>
        <v>143</v>
      </c>
      <c r="E11">
        <f t="shared" si="4"/>
        <v>0</v>
      </c>
      <c r="F11">
        <f t="shared" si="5"/>
        <v>0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9"/>
        <v>0</v>
      </c>
      <c r="O11" s="6">
        <f t="shared" si="10"/>
        <v>0</v>
      </c>
      <c r="P11" s="6">
        <f t="shared" si="13"/>
        <v>0</v>
      </c>
      <c r="Q11" s="2">
        <v>14025</v>
      </c>
      <c r="R11">
        <v>2000000</v>
      </c>
      <c r="S11">
        <f t="shared" si="12"/>
        <v>143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2719500</v>
      </c>
      <c r="D12">
        <f t="shared" si="3"/>
        <v>1088</v>
      </c>
      <c r="E12" t="str">
        <f t="shared" si="4"/>
        <v>agr</v>
      </c>
      <c r="F12" t="e">
        <f t="shared" si="5"/>
        <v>#VALUE!</v>
      </c>
      <c r="G12" t="str">
        <f t="shared" si="6"/>
        <v>23.01.23</v>
      </c>
      <c r="H12">
        <f t="shared" si="7"/>
        <v>0</v>
      </c>
      <c r="I12">
        <f t="shared" si="8"/>
        <v>0</v>
      </c>
      <c r="M12" s="6">
        <v>0</v>
      </c>
      <c r="N12" s="6">
        <f t="shared" si="9"/>
        <v>0</v>
      </c>
      <c r="O12" s="6">
        <f t="shared" si="10"/>
        <v>0</v>
      </c>
      <c r="P12" s="6">
        <f t="shared" si="13"/>
        <v>0</v>
      </c>
      <c r="Q12" s="2">
        <v>2500</v>
      </c>
      <c r="R12">
        <v>2719500</v>
      </c>
      <c r="S12">
        <f t="shared" si="12"/>
        <v>1088</v>
      </c>
      <c r="T12" t="s">
        <v>38</v>
      </c>
      <c r="U12" t="s">
        <v>39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4400000</v>
      </c>
      <c r="D13">
        <f t="shared" si="3"/>
        <v>176</v>
      </c>
      <c r="E13">
        <f t="shared" si="4"/>
        <v>0</v>
      </c>
      <c r="F13">
        <f t="shared" si="5"/>
        <v>0</v>
      </c>
      <c r="G13" t="str">
        <f t="shared" si="6"/>
        <v>13.06.23</v>
      </c>
      <c r="H13">
        <f t="shared" si="7"/>
        <v>0</v>
      </c>
      <c r="I13">
        <f t="shared" si="8"/>
        <v>0</v>
      </c>
      <c r="M13" s="6">
        <v>0</v>
      </c>
      <c r="N13" s="6">
        <f t="shared" si="9"/>
        <v>0</v>
      </c>
      <c r="O13" s="6">
        <f t="shared" si="10"/>
        <v>0</v>
      </c>
      <c r="P13" s="6">
        <f t="shared" si="13"/>
        <v>0</v>
      </c>
      <c r="Q13" s="2">
        <v>25000</v>
      </c>
      <c r="R13">
        <v>4400000</v>
      </c>
      <c r="S13">
        <f t="shared" si="12"/>
        <v>176</v>
      </c>
      <c r="U13" t="s">
        <v>40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9"/>
        <v>0</v>
      </c>
      <c r="O14" s="6">
        <f t="shared" si="10"/>
        <v>0</v>
      </c>
      <c r="P14" s="6">
        <f t="shared" si="13"/>
        <v>0</v>
      </c>
      <c r="Q14" s="2">
        <f t="shared" si="11"/>
        <v>0</v>
      </c>
      <c r="R14" s="2">
        <f t="shared" ref="R14" si="14">Q14/10.764</f>
        <v>0</v>
      </c>
      <c r="S14">
        <v>0</v>
      </c>
      <c r="T14" t="e">
        <f t="shared" ref="T14" si="15">ROUND((S14/R14),0)</f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ref="N15:N18" si="16">M15*2.47107605477881</f>
        <v>0</v>
      </c>
      <c r="O15" s="6">
        <f t="shared" ref="O15:O18" si="17">N15*40.0001976870614</f>
        <v>0</v>
      </c>
      <c r="P15" s="6">
        <f t="shared" ref="P15:P18" si="18">O15*121.0167464</f>
        <v>0</v>
      </c>
      <c r="Q15" s="6">
        <f t="shared" ref="Q15:Q18" si="19">P15*8.99870078651798</f>
        <v>0</v>
      </c>
      <c r="R15" s="2">
        <f t="shared" ref="R15:R18" si="20">Q15/10.764</f>
        <v>0</v>
      </c>
      <c r="S15">
        <v>0</v>
      </c>
      <c r="T15" t="e">
        <f t="shared" ref="T15:T18" si="21">ROUND((S15/R15),0)</f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6"/>
        <v>0</v>
      </c>
      <c r="O16" s="6">
        <f t="shared" si="17"/>
        <v>0</v>
      </c>
      <c r="P16" s="6">
        <f t="shared" si="18"/>
        <v>0</v>
      </c>
      <c r="Q16" s="6">
        <f t="shared" si="19"/>
        <v>0</v>
      </c>
      <c r="R16" s="2">
        <f t="shared" si="20"/>
        <v>0</v>
      </c>
      <c r="S16">
        <v>0</v>
      </c>
      <c r="T16" t="e">
        <f t="shared" si="21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6"/>
        <v>0</v>
      </c>
      <c r="O17" s="6">
        <f t="shared" si="17"/>
        <v>0</v>
      </c>
      <c r="P17" s="6">
        <f t="shared" si="18"/>
        <v>0</v>
      </c>
      <c r="Q17" s="6">
        <f t="shared" si="19"/>
        <v>0</v>
      </c>
      <c r="R17" s="2">
        <f t="shared" si="20"/>
        <v>0</v>
      </c>
      <c r="S17">
        <v>0</v>
      </c>
      <c r="T17" t="e">
        <f t="shared" si="21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6"/>
        <v>0</v>
      </c>
      <c r="O18" s="6">
        <f t="shared" si="17"/>
        <v>0</v>
      </c>
      <c r="P18" s="6">
        <f t="shared" si="18"/>
        <v>0</v>
      </c>
      <c r="Q18" s="6">
        <f t="shared" si="19"/>
        <v>0</v>
      </c>
      <c r="R18" s="2">
        <f t="shared" si="20"/>
        <v>0</v>
      </c>
      <c r="S18">
        <v>0</v>
      </c>
      <c r="T18" t="e">
        <f t="shared" si="21"/>
        <v>#DIV/0!</v>
      </c>
    </row>
    <row r="19" spans="1:30" x14ac:dyDescent="0.25">
      <c r="AA19" s="3"/>
    </row>
    <row r="20" spans="1:30" x14ac:dyDescent="0.25">
      <c r="AD20" s="5"/>
    </row>
    <row r="21" spans="1:30" x14ac:dyDescent="0.25">
      <c r="I21" t="s">
        <v>33</v>
      </c>
    </row>
    <row r="22" spans="1:30" x14ac:dyDescent="0.25">
      <c r="Q22" t="s">
        <v>17</v>
      </c>
      <c r="T22" s="9"/>
      <c r="U22" s="9"/>
      <c r="V22" s="9"/>
      <c r="W22" s="9"/>
    </row>
    <row r="23" spans="1:30" x14ac:dyDescent="0.25">
      <c r="L23" s="8" t="s">
        <v>28</v>
      </c>
      <c r="Q23" t="s">
        <v>18</v>
      </c>
      <c r="R23">
        <v>1988</v>
      </c>
      <c r="T23" s="9"/>
      <c r="U23" s="9"/>
      <c r="V23" s="9"/>
      <c r="W23" s="9"/>
    </row>
    <row r="24" spans="1:30" x14ac:dyDescent="0.25">
      <c r="H24" s="7" t="s">
        <v>21</v>
      </c>
      <c r="I24" s="8" t="s">
        <v>32</v>
      </c>
      <c r="L24" t="s">
        <v>25</v>
      </c>
      <c r="M24">
        <v>498.75</v>
      </c>
      <c r="Q24" t="s">
        <v>19</v>
      </c>
      <c r="R24">
        <v>2000</v>
      </c>
      <c r="T24" s="9"/>
      <c r="U24" s="9"/>
      <c r="V24" s="9"/>
      <c r="W24" s="9"/>
    </row>
    <row r="25" spans="1:30" x14ac:dyDescent="0.25">
      <c r="H25" t="s">
        <v>22</v>
      </c>
      <c r="I25">
        <v>498.75</v>
      </c>
      <c r="L25" t="s">
        <v>23</v>
      </c>
      <c r="M25">
        <v>465</v>
      </c>
      <c r="Q25" t="s">
        <v>20</v>
      </c>
      <c r="R25">
        <f>R24*R23</f>
        <v>3976000</v>
      </c>
    </row>
    <row r="26" spans="1:30" x14ac:dyDescent="0.25">
      <c r="H26" t="s">
        <v>29</v>
      </c>
      <c r="I26">
        <v>465</v>
      </c>
      <c r="L26" t="s">
        <v>26</v>
      </c>
      <c r="M26">
        <v>494.5</v>
      </c>
    </row>
    <row r="27" spans="1:30" x14ac:dyDescent="0.25">
      <c r="H27" t="s">
        <v>30</v>
      </c>
      <c r="I27">
        <v>494.5</v>
      </c>
      <c r="L27" t="s">
        <v>24</v>
      </c>
      <c r="M27">
        <v>529</v>
      </c>
    </row>
    <row r="28" spans="1:30" x14ac:dyDescent="0.25">
      <c r="H28" t="s">
        <v>31</v>
      </c>
      <c r="I28">
        <v>592</v>
      </c>
      <c r="L28" s="7" t="s">
        <v>27</v>
      </c>
      <c r="M28" s="7">
        <f>SUM(M24:M27)</f>
        <v>1987.25</v>
      </c>
    </row>
    <row r="34" spans="9:21" x14ac:dyDescent="0.25">
      <c r="I34" t="s">
        <v>41</v>
      </c>
    </row>
    <row r="39" spans="9:21" ht="18.75" x14ac:dyDescent="0.3">
      <c r="M39" s="10" t="s">
        <v>42</v>
      </c>
    </row>
    <row r="43" spans="9:21" x14ac:dyDescent="0.25">
      <c r="U43" t="s">
        <v>43</v>
      </c>
    </row>
    <row r="44" spans="9:21" x14ac:dyDescent="0.25">
      <c r="U44" t="s">
        <v>44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topLeftCell="A112" workbookViewId="0">
      <selection activeCell="A145" sqref="A14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new 7-12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2024-02-29T09:03:22Z</dcterms:modified>
</cp:coreProperties>
</file>