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Project\Bellissimo - Matunga\"/>
    </mc:Choice>
  </mc:AlternateContent>
  <xr:revisionPtr revIDLastSave="0" documentId="13_ncr:1_{3D324437-E19A-47F8-AF44-1DC25ED2C686}" xr6:coauthVersionLast="47" xr6:coauthVersionMax="47" xr10:uidLastSave="{00000000-0000-0000-0000-000000000000}"/>
  <bookViews>
    <workbookView xWindow="-120" yWindow="-120" windowWidth="29040" windowHeight="15720" tabRatio="451" activeTab="3" xr2:uid="{00000000-000D-0000-FFFF-FFFF00000000}"/>
  </bookViews>
  <sheets>
    <sheet name="Tower - 1" sheetId="8" r:id="rId1"/>
    <sheet name="Tower - 2" sheetId="103" r:id="rId2"/>
    <sheet name="Tower - 3" sheetId="104" r:id="rId3"/>
    <sheet name="Total" sheetId="68" r:id="rId4"/>
    <sheet name="RERA" sheetId="73" r:id="rId5"/>
    <sheet name="Typical Floor" sheetId="92" r:id="rId6"/>
    <sheet name="IGR" sheetId="93" r:id="rId7"/>
    <sheet name="RR" sheetId="101" r:id="rId8"/>
    <sheet name="Rate" sheetId="105" r:id="rId9"/>
  </sheets>
  <definedNames>
    <definedName name="_xlnm._FilterDatabase" localSheetId="0" hidden="1">'Tower - 1'!$F$2:$F$147</definedName>
    <definedName name="_xlnm._FilterDatabase" localSheetId="1" hidden="1">'Tower - 2'!$F$2:$F$114</definedName>
    <definedName name="_xlnm._FilterDatabase" localSheetId="2" hidden="1">'Tower - 3'!$F$2:$F$105</definedName>
    <definedName name="_xlnm._FilterDatabase" localSheetId="5" hidden="1">'Typical Floor'!#REF!</definedName>
  </definedNames>
  <calcPr calcId="191029"/>
</workbook>
</file>

<file path=xl/calcChain.xml><?xml version="1.0" encoding="utf-8"?>
<calcChain xmlns="http://schemas.openxmlformats.org/spreadsheetml/2006/main">
  <c r="L7" i="68" l="1"/>
  <c r="J7" i="68"/>
  <c r="D7" i="68"/>
  <c r="I5" i="104"/>
  <c r="L5" i="68"/>
  <c r="J5" i="68"/>
  <c r="D5" i="68"/>
  <c r="L3" i="68"/>
  <c r="J3" i="68"/>
  <c r="D3" i="68"/>
  <c r="H110" i="103"/>
  <c r="M110" i="103" s="1"/>
  <c r="H44" i="93"/>
  <c r="H46" i="93" s="1"/>
  <c r="H32" i="93"/>
  <c r="H31" i="93"/>
  <c r="H30" i="93"/>
  <c r="H3" i="103"/>
  <c r="M3" i="103" s="1"/>
  <c r="H4" i="103"/>
  <c r="M4" i="103" s="1"/>
  <c r="H5" i="103"/>
  <c r="M5" i="103" s="1"/>
  <c r="H6" i="103"/>
  <c r="M6" i="103" s="1"/>
  <c r="H7" i="103"/>
  <c r="M7" i="103" s="1"/>
  <c r="H8" i="103"/>
  <c r="M8" i="103" s="1"/>
  <c r="H9" i="103"/>
  <c r="M9" i="103" s="1"/>
  <c r="H10" i="103"/>
  <c r="M10" i="103" s="1"/>
  <c r="H11" i="103"/>
  <c r="M11" i="103" s="1"/>
  <c r="H12" i="103"/>
  <c r="M12" i="103" s="1"/>
  <c r="H13" i="103"/>
  <c r="M13" i="103" s="1"/>
  <c r="H14" i="103"/>
  <c r="M14" i="103" s="1"/>
  <c r="H15" i="103"/>
  <c r="M15" i="103" s="1"/>
  <c r="H16" i="103"/>
  <c r="M16" i="103" s="1"/>
  <c r="H17" i="103"/>
  <c r="M17" i="103" s="1"/>
  <c r="H18" i="103"/>
  <c r="M18" i="103" s="1"/>
  <c r="H19" i="103"/>
  <c r="M19" i="103" s="1"/>
  <c r="H20" i="103"/>
  <c r="M20" i="103" s="1"/>
  <c r="H21" i="103"/>
  <c r="M21" i="103" s="1"/>
  <c r="H22" i="103"/>
  <c r="M22" i="103" s="1"/>
  <c r="H23" i="103"/>
  <c r="M23" i="103" s="1"/>
  <c r="H24" i="103"/>
  <c r="M24" i="103" s="1"/>
  <c r="H25" i="103"/>
  <c r="M25" i="103" s="1"/>
  <c r="H26" i="103"/>
  <c r="M26" i="103" s="1"/>
  <c r="H27" i="103"/>
  <c r="M27" i="103" s="1"/>
  <c r="H28" i="103"/>
  <c r="M28" i="103" s="1"/>
  <c r="H29" i="103"/>
  <c r="M29" i="103" s="1"/>
  <c r="H30" i="103"/>
  <c r="M30" i="103" s="1"/>
  <c r="H31" i="103"/>
  <c r="M31" i="103" s="1"/>
  <c r="H32" i="103"/>
  <c r="H33" i="103"/>
  <c r="M33" i="103" s="1"/>
  <c r="H34" i="103"/>
  <c r="M34" i="103" s="1"/>
  <c r="H35" i="103"/>
  <c r="M35" i="103" s="1"/>
  <c r="H36" i="103"/>
  <c r="M36" i="103" s="1"/>
  <c r="H37" i="103"/>
  <c r="M37" i="103" s="1"/>
  <c r="H38" i="103"/>
  <c r="M38" i="103" s="1"/>
  <c r="H39" i="103"/>
  <c r="M39" i="103" s="1"/>
  <c r="H40" i="103"/>
  <c r="M40" i="103" s="1"/>
  <c r="H41" i="103"/>
  <c r="M41" i="103" s="1"/>
  <c r="H42" i="103"/>
  <c r="M42" i="103" s="1"/>
  <c r="H43" i="103"/>
  <c r="M43" i="103" s="1"/>
  <c r="H44" i="103"/>
  <c r="M44" i="103" s="1"/>
  <c r="H45" i="103"/>
  <c r="M45" i="103" s="1"/>
  <c r="H46" i="103"/>
  <c r="M46" i="103" s="1"/>
  <c r="H47" i="103"/>
  <c r="H48" i="103"/>
  <c r="H49" i="103"/>
  <c r="M49" i="103" s="1"/>
  <c r="H50" i="103"/>
  <c r="M50" i="103" s="1"/>
  <c r="H51" i="103"/>
  <c r="M51" i="103" s="1"/>
  <c r="H52" i="103"/>
  <c r="M52" i="103" s="1"/>
  <c r="H53" i="103"/>
  <c r="M53" i="103" s="1"/>
  <c r="H54" i="103"/>
  <c r="M54" i="103" s="1"/>
  <c r="H55" i="103"/>
  <c r="M55" i="103" s="1"/>
  <c r="H56" i="103"/>
  <c r="M56" i="103" s="1"/>
  <c r="H57" i="103"/>
  <c r="M57" i="103" s="1"/>
  <c r="H58" i="103"/>
  <c r="M58" i="103" s="1"/>
  <c r="H59" i="103"/>
  <c r="M59" i="103" s="1"/>
  <c r="H60" i="103"/>
  <c r="M60" i="103" s="1"/>
  <c r="H61" i="103"/>
  <c r="M61" i="103" s="1"/>
  <c r="H62" i="103"/>
  <c r="M62" i="103" s="1"/>
  <c r="H63" i="103"/>
  <c r="M63" i="103" s="1"/>
  <c r="H64" i="103"/>
  <c r="H65" i="103"/>
  <c r="M65" i="103" s="1"/>
  <c r="H66" i="103"/>
  <c r="M66" i="103" s="1"/>
  <c r="H67" i="103"/>
  <c r="M67" i="103" s="1"/>
  <c r="H68" i="103"/>
  <c r="M68" i="103" s="1"/>
  <c r="H69" i="103"/>
  <c r="M69" i="103" s="1"/>
  <c r="H70" i="103"/>
  <c r="M70" i="103" s="1"/>
  <c r="H71" i="103"/>
  <c r="M71" i="103" s="1"/>
  <c r="H72" i="103"/>
  <c r="M72" i="103" s="1"/>
  <c r="H73" i="103"/>
  <c r="M73" i="103" s="1"/>
  <c r="H74" i="103"/>
  <c r="M74" i="103" s="1"/>
  <c r="H75" i="103"/>
  <c r="M75" i="103" s="1"/>
  <c r="H76" i="103"/>
  <c r="M76" i="103" s="1"/>
  <c r="H77" i="103"/>
  <c r="M77" i="103" s="1"/>
  <c r="H78" i="103"/>
  <c r="M78" i="103" s="1"/>
  <c r="H79" i="103"/>
  <c r="H80" i="103"/>
  <c r="H81" i="103"/>
  <c r="M81" i="103" s="1"/>
  <c r="H82" i="103"/>
  <c r="M82" i="103" s="1"/>
  <c r="H83" i="103"/>
  <c r="M83" i="103" s="1"/>
  <c r="H84" i="103"/>
  <c r="M84" i="103" s="1"/>
  <c r="H85" i="103"/>
  <c r="M85" i="103" s="1"/>
  <c r="H86" i="103"/>
  <c r="M86" i="103" s="1"/>
  <c r="H87" i="103"/>
  <c r="M87" i="103" s="1"/>
  <c r="H88" i="103"/>
  <c r="M88" i="103" s="1"/>
  <c r="H89" i="103"/>
  <c r="M89" i="103" s="1"/>
  <c r="H90" i="103"/>
  <c r="M90" i="103" s="1"/>
  <c r="H91" i="103"/>
  <c r="M91" i="103" s="1"/>
  <c r="H92" i="103"/>
  <c r="M92" i="103" s="1"/>
  <c r="H93" i="103"/>
  <c r="M93" i="103" s="1"/>
  <c r="H94" i="103"/>
  <c r="M94" i="103" s="1"/>
  <c r="H95" i="103"/>
  <c r="M95" i="103" s="1"/>
  <c r="H96" i="103"/>
  <c r="H97" i="103"/>
  <c r="M97" i="103" s="1"/>
  <c r="H98" i="103"/>
  <c r="M98" i="103" s="1"/>
  <c r="H99" i="103"/>
  <c r="M99" i="103" s="1"/>
  <c r="H100" i="103"/>
  <c r="M100" i="103" s="1"/>
  <c r="H101" i="103"/>
  <c r="M101" i="103" s="1"/>
  <c r="H102" i="103"/>
  <c r="M102" i="103" s="1"/>
  <c r="H103" i="103"/>
  <c r="M103" i="103" s="1"/>
  <c r="H104" i="103"/>
  <c r="M104" i="103" s="1"/>
  <c r="H105" i="103"/>
  <c r="M105" i="103" s="1"/>
  <c r="H106" i="103"/>
  <c r="M106" i="103" s="1"/>
  <c r="H107" i="103"/>
  <c r="M107" i="103" s="1"/>
  <c r="H108" i="103"/>
  <c r="M108" i="103" s="1"/>
  <c r="H109" i="103"/>
  <c r="M109" i="103" s="1"/>
  <c r="H111" i="103"/>
  <c r="M111" i="103" s="1"/>
  <c r="H112" i="103"/>
  <c r="H113" i="103"/>
  <c r="G105" i="104"/>
  <c r="I3" i="104"/>
  <c r="J3" i="104" s="1"/>
  <c r="H111" i="104"/>
  <c r="G114" i="103"/>
  <c r="M32" i="103"/>
  <c r="M47" i="103"/>
  <c r="M48" i="103"/>
  <c r="M64" i="103"/>
  <c r="M79" i="103"/>
  <c r="M80" i="103"/>
  <c r="M96" i="103"/>
  <c r="M112" i="103"/>
  <c r="M113" i="103"/>
  <c r="I3" i="103"/>
  <c r="J3" i="103" s="1"/>
  <c r="K3" i="103" s="1"/>
  <c r="L3" i="103" s="1"/>
  <c r="G121" i="103"/>
  <c r="K34" i="92"/>
  <c r="K33" i="92"/>
  <c r="K72" i="92"/>
  <c r="K71" i="92"/>
  <c r="F46" i="93"/>
  <c r="F45" i="93"/>
  <c r="F44" i="93"/>
  <c r="F31" i="93"/>
  <c r="F32" i="93"/>
  <c r="F30" i="93"/>
  <c r="H12" i="8"/>
  <c r="M12" i="8" s="1"/>
  <c r="I3" i="8"/>
  <c r="J3" i="8" s="1"/>
  <c r="K3" i="8" s="1"/>
  <c r="L3" i="8" s="1"/>
  <c r="K31" i="92"/>
  <c r="K30" i="92"/>
  <c r="K69" i="92"/>
  <c r="K68" i="92"/>
  <c r="M102" i="92"/>
  <c r="M101" i="92"/>
  <c r="J69" i="92"/>
  <c r="J68" i="92"/>
  <c r="H69" i="92"/>
  <c r="I69" i="92" s="1"/>
  <c r="G69" i="92"/>
  <c r="E69" i="92"/>
  <c r="H68" i="92"/>
  <c r="I68" i="92" s="1"/>
  <c r="G68" i="92"/>
  <c r="E68" i="92"/>
  <c r="E92" i="92"/>
  <c r="H3" i="104"/>
  <c r="H4" i="104"/>
  <c r="M4" i="104" s="1"/>
  <c r="H5" i="104"/>
  <c r="M5" i="104" s="1"/>
  <c r="H6" i="104"/>
  <c r="M6" i="104" s="1"/>
  <c r="H7" i="104"/>
  <c r="M7" i="104" s="1"/>
  <c r="H8" i="104"/>
  <c r="M8" i="104" s="1"/>
  <c r="H9" i="104"/>
  <c r="M9" i="104" s="1"/>
  <c r="H10" i="104"/>
  <c r="M10" i="104" s="1"/>
  <c r="H11" i="104"/>
  <c r="M11" i="104" s="1"/>
  <c r="H12" i="104"/>
  <c r="M12" i="104" s="1"/>
  <c r="H13" i="104"/>
  <c r="M13" i="104" s="1"/>
  <c r="H14" i="104"/>
  <c r="M14" i="104" s="1"/>
  <c r="H15" i="104"/>
  <c r="M15" i="104" s="1"/>
  <c r="H16" i="104"/>
  <c r="M16" i="104" s="1"/>
  <c r="H17" i="104"/>
  <c r="M17" i="104" s="1"/>
  <c r="H18" i="104"/>
  <c r="M18" i="104" s="1"/>
  <c r="H19" i="104"/>
  <c r="M19" i="104" s="1"/>
  <c r="H20" i="104"/>
  <c r="M20" i="104" s="1"/>
  <c r="H21" i="104"/>
  <c r="M21" i="104" s="1"/>
  <c r="H22" i="104"/>
  <c r="M22" i="104" s="1"/>
  <c r="H23" i="104"/>
  <c r="M23" i="104" s="1"/>
  <c r="H24" i="104"/>
  <c r="M24" i="104" s="1"/>
  <c r="H25" i="104"/>
  <c r="M25" i="104" s="1"/>
  <c r="H26" i="104"/>
  <c r="M26" i="104" s="1"/>
  <c r="H27" i="104"/>
  <c r="M27" i="104" s="1"/>
  <c r="H28" i="104"/>
  <c r="M28" i="104" s="1"/>
  <c r="H29" i="104"/>
  <c r="M29" i="104" s="1"/>
  <c r="H30" i="104"/>
  <c r="M30" i="104" s="1"/>
  <c r="H31" i="104"/>
  <c r="M31" i="104" s="1"/>
  <c r="H32" i="104"/>
  <c r="M32" i="104" s="1"/>
  <c r="H33" i="104"/>
  <c r="M33" i="104" s="1"/>
  <c r="H34" i="104"/>
  <c r="M34" i="104" s="1"/>
  <c r="H35" i="104"/>
  <c r="M35" i="104" s="1"/>
  <c r="H36" i="104"/>
  <c r="M36" i="104" s="1"/>
  <c r="H37" i="104"/>
  <c r="M37" i="104" s="1"/>
  <c r="H38" i="104"/>
  <c r="M38" i="104" s="1"/>
  <c r="H39" i="104"/>
  <c r="M39" i="104" s="1"/>
  <c r="H40" i="104"/>
  <c r="M40" i="104" s="1"/>
  <c r="H41" i="104"/>
  <c r="M41" i="104" s="1"/>
  <c r="H42" i="104"/>
  <c r="M42" i="104" s="1"/>
  <c r="H43" i="104"/>
  <c r="M43" i="104" s="1"/>
  <c r="H44" i="104"/>
  <c r="M44" i="104" s="1"/>
  <c r="H45" i="104"/>
  <c r="M45" i="104" s="1"/>
  <c r="H46" i="104"/>
  <c r="M46" i="104" s="1"/>
  <c r="H47" i="104"/>
  <c r="M47" i="104" s="1"/>
  <c r="H48" i="104"/>
  <c r="M48" i="104" s="1"/>
  <c r="H49" i="104"/>
  <c r="M49" i="104" s="1"/>
  <c r="H50" i="104"/>
  <c r="M50" i="104" s="1"/>
  <c r="H51" i="104"/>
  <c r="M51" i="104" s="1"/>
  <c r="H52" i="104"/>
  <c r="M52" i="104" s="1"/>
  <c r="H53" i="104"/>
  <c r="M53" i="104" s="1"/>
  <c r="H54" i="104"/>
  <c r="M54" i="104" s="1"/>
  <c r="H55" i="104"/>
  <c r="M55" i="104" s="1"/>
  <c r="H56" i="104"/>
  <c r="M56" i="104" s="1"/>
  <c r="H57" i="104"/>
  <c r="M57" i="104" s="1"/>
  <c r="H58" i="104"/>
  <c r="M58" i="104" s="1"/>
  <c r="H59" i="104"/>
  <c r="M59" i="104" s="1"/>
  <c r="H60" i="104"/>
  <c r="M60" i="104" s="1"/>
  <c r="H61" i="104"/>
  <c r="M61" i="104" s="1"/>
  <c r="H62" i="104"/>
  <c r="M62" i="104" s="1"/>
  <c r="H63" i="104"/>
  <c r="M63" i="104" s="1"/>
  <c r="H64" i="104"/>
  <c r="M64" i="104" s="1"/>
  <c r="H65" i="104"/>
  <c r="M65" i="104" s="1"/>
  <c r="H66" i="104"/>
  <c r="M66" i="104" s="1"/>
  <c r="H67" i="104"/>
  <c r="M67" i="104" s="1"/>
  <c r="H68" i="104"/>
  <c r="M68" i="104" s="1"/>
  <c r="H69" i="104"/>
  <c r="M69" i="104" s="1"/>
  <c r="H70" i="104"/>
  <c r="M70" i="104" s="1"/>
  <c r="H71" i="104"/>
  <c r="M71" i="104" s="1"/>
  <c r="H72" i="104"/>
  <c r="M72" i="104" s="1"/>
  <c r="H73" i="104"/>
  <c r="M73" i="104" s="1"/>
  <c r="H74" i="104"/>
  <c r="M74" i="104" s="1"/>
  <c r="H75" i="104"/>
  <c r="M75" i="104" s="1"/>
  <c r="H76" i="104"/>
  <c r="M76" i="104" s="1"/>
  <c r="H77" i="104"/>
  <c r="M77" i="104" s="1"/>
  <c r="H78" i="104"/>
  <c r="M78" i="104" s="1"/>
  <c r="H79" i="104"/>
  <c r="M79" i="104" s="1"/>
  <c r="H80" i="104"/>
  <c r="M80" i="104" s="1"/>
  <c r="H81" i="104"/>
  <c r="M81" i="104" s="1"/>
  <c r="H82" i="104"/>
  <c r="M82" i="104" s="1"/>
  <c r="H83" i="104"/>
  <c r="M83" i="104" s="1"/>
  <c r="H84" i="104"/>
  <c r="M84" i="104" s="1"/>
  <c r="H85" i="104"/>
  <c r="M85" i="104" s="1"/>
  <c r="H86" i="104"/>
  <c r="M86" i="104" s="1"/>
  <c r="H87" i="104"/>
  <c r="M87" i="104" s="1"/>
  <c r="H88" i="104"/>
  <c r="M88" i="104" s="1"/>
  <c r="H89" i="104"/>
  <c r="M89" i="104" s="1"/>
  <c r="H90" i="104"/>
  <c r="M90" i="104" s="1"/>
  <c r="H91" i="104"/>
  <c r="M91" i="104" s="1"/>
  <c r="H92" i="104"/>
  <c r="M92" i="104" s="1"/>
  <c r="H93" i="104"/>
  <c r="M93" i="104" s="1"/>
  <c r="H94" i="104"/>
  <c r="M94" i="104" s="1"/>
  <c r="H95" i="104"/>
  <c r="M95" i="104" s="1"/>
  <c r="H96" i="104"/>
  <c r="M96" i="104" s="1"/>
  <c r="H97" i="104"/>
  <c r="M97" i="104" s="1"/>
  <c r="H98" i="104"/>
  <c r="M98" i="104" s="1"/>
  <c r="H99" i="104"/>
  <c r="M99" i="104" s="1"/>
  <c r="H100" i="104"/>
  <c r="M100" i="104" s="1"/>
  <c r="H101" i="104"/>
  <c r="M101" i="104" s="1"/>
  <c r="H102" i="104"/>
  <c r="M102" i="104" s="1"/>
  <c r="H103" i="104"/>
  <c r="M103" i="104" s="1"/>
  <c r="H104" i="104"/>
  <c r="M104" i="104" s="1"/>
  <c r="H102" i="92"/>
  <c r="I102" i="92" s="1"/>
  <c r="G102" i="92"/>
  <c r="E102" i="92"/>
  <c r="H101" i="92"/>
  <c r="I101" i="92" s="1"/>
  <c r="G101" i="92"/>
  <c r="E101" i="92"/>
  <c r="H100" i="92"/>
  <c r="I100" i="92" s="1"/>
  <c r="G100" i="92"/>
  <c r="E100" i="92"/>
  <c r="R124" i="92"/>
  <c r="R123" i="92"/>
  <c r="I4" i="104"/>
  <c r="J4" i="104" s="1"/>
  <c r="K4" i="104" s="1"/>
  <c r="L4" i="104" s="1"/>
  <c r="J2" i="104"/>
  <c r="H2" i="104"/>
  <c r="E63" i="92"/>
  <c r="G63" i="92"/>
  <c r="H63" i="92"/>
  <c r="I63" i="92" s="1"/>
  <c r="E64" i="92"/>
  <c r="G64" i="92"/>
  <c r="H64" i="92"/>
  <c r="I64" i="92"/>
  <c r="J2" i="103"/>
  <c r="K2" i="103" s="1"/>
  <c r="H2" i="103"/>
  <c r="M2" i="103" s="1"/>
  <c r="H3" i="8"/>
  <c r="M3" i="8" s="1"/>
  <c r="H4" i="8"/>
  <c r="M4" i="8" s="1"/>
  <c r="H5" i="8"/>
  <c r="M5" i="8" s="1"/>
  <c r="H6" i="8"/>
  <c r="M6" i="8" s="1"/>
  <c r="H7" i="8"/>
  <c r="M7" i="8" s="1"/>
  <c r="H8" i="8"/>
  <c r="M8" i="8" s="1"/>
  <c r="H9" i="8"/>
  <c r="M9" i="8" s="1"/>
  <c r="H10" i="8"/>
  <c r="M10" i="8" s="1"/>
  <c r="H11" i="8"/>
  <c r="M11" i="8" s="1"/>
  <c r="H13" i="8"/>
  <c r="M13" i="8" s="1"/>
  <c r="H14" i="8"/>
  <c r="M14" i="8" s="1"/>
  <c r="H15" i="8"/>
  <c r="M15" i="8" s="1"/>
  <c r="H16" i="8"/>
  <c r="M16" i="8" s="1"/>
  <c r="H17" i="8"/>
  <c r="M17" i="8" s="1"/>
  <c r="H18" i="8"/>
  <c r="M18" i="8" s="1"/>
  <c r="H19" i="8"/>
  <c r="M19" i="8" s="1"/>
  <c r="H20" i="8"/>
  <c r="M20" i="8" s="1"/>
  <c r="H21" i="8"/>
  <c r="M21" i="8" s="1"/>
  <c r="H22" i="8"/>
  <c r="M22" i="8" s="1"/>
  <c r="H23" i="8"/>
  <c r="M23" i="8" s="1"/>
  <c r="H24" i="8"/>
  <c r="M24" i="8" s="1"/>
  <c r="H25" i="8"/>
  <c r="M25" i="8" s="1"/>
  <c r="H26" i="8"/>
  <c r="M26" i="8" s="1"/>
  <c r="H27" i="8"/>
  <c r="M27" i="8" s="1"/>
  <c r="H28" i="8"/>
  <c r="M28" i="8" s="1"/>
  <c r="H29" i="8"/>
  <c r="M29" i="8" s="1"/>
  <c r="H30" i="8"/>
  <c r="M30" i="8" s="1"/>
  <c r="H31" i="8"/>
  <c r="M31" i="8" s="1"/>
  <c r="H32" i="8"/>
  <c r="M32" i="8" s="1"/>
  <c r="H33" i="8"/>
  <c r="M33" i="8" s="1"/>
  <c r="H34" i="8"/>
  <c r="M34" i="8" s="1"/>
  <c r="H35" i="8"/>
  <c r="M35" i="8" s="1"/>
  <c r="H36" i="8"/>
  <c r="M36" i="8" s="1"/>
  <c r="H37" i="8"/>
  <c r="M37" i="8" s="1"/>
  <c r="H38" i="8"/>
  <c r="M38" i="8" s="1"/>
  <c r="H39" i="8"/>
  <c r="M39" i="8" s="1"/>
  <c r="H40" i="8"/>
  <c r="M40" i="8" s="1"/>
  <c r="H41" i="8"/>
  <c r="M41" i="8" s="1"/>
  <c r="H42" i="8"/>
  <c r="M42" i="8" s="1"/>
  <c r="H43" i="8"/>
  <c r="M43" i="8" s="1"/>
  <c r="H44" i="8"/>
  <c r="M44" i="8" s="1"/>
  <c r="H45" i="8"/>
  <c r="M45" i="8" s="1"/>
  <c r="H46" i="8"/>
  <c r="M46" i="8" s="1"/>
  <c r="H47" i="8"/>
  <c r="M47" i="8" s="1"/>
  <c r="H48" i="8"/>
  <c r="M48" i="8" s="1"/>
  <c r="H49" i="8"/>
  <c r="M49" i="8" s="1"/>
  <c r="H50" i="8"/>
  <c r="M50" i="8" s="1"/>
  <c r="H51" i="8"/>
  <c r="M51" i="8" s="1"/>
  <c r="H52" i="8"/>
  <c r="M52" i="8" s="1"/>
  <c r="H53" i="8"/>
  <c r="M53" i="8" s="1"/>
  <c r="H54" i="8"/>
  <c r="M54" i="8" s="1"/>
  <c r="H55" i="8"/>
  <c r="M55" i="8" s="1"/>
  <c r="H56" i="8"/>
  <c r="M56" i="8" s="1"/>
  <c r="H57" i="8"/>
  <c r="M57" i="8" s="1"/>
  <c r="H58" i="8"/>
  <c r="M58" i="8" s="1"/>
  <c r="H59" i="8"/>
  <c r="M59" i="8" s="1"/>
  <c r="H60" i="8"/>
  <c r="M60" i="8" s="1"/>
  <c r="H61" i="8"/>
  <c r="M61" i="8" s="1"/>
  <c r="H62" i="8"/>
  <c r="M62" i="8" s="1"/>
  <c r="H63" i="8"/>
  <c r="M63" i="8" s="1"/>
  <c r="H64" i="8"/>
  <c r="M64" i="8" s="1"/>
  <c r="H65" i="8"/>
  <c r="M65" i="8" s="1"/>
  <c r="H66" i="8"/>
  <c r="M66" i="8" s="1"/>
  <c r="H67" i="8"/>
  <c r="M67" i="8" s="1"/>
  <c r="H68" i="8"/>
  <c r="M68" i="8" s="1"/>
  <c r="H69" i="8"/>
  <c r="M69" i="8" s="1"/>
  <c r="H70" i="8"/>
  <c r="M70" i="8" s="1"/>
  <c r="H71" i="8"/>
  <c r="M71" i="8" s="1"/>
  <c r="H72" i="8"/>
  <c r="M72" i="8" s="1"/>
  <c r="H73" i="8"/>
  <c r="M73" i="8" s="1"/>
  <c r="H74" i="8"/>
  <c r="M74" i="8" s="1"/>
  <c r="H75" i="8"/>
  <c r="M75" i="8" s="1"/>
  <c r="H76" i="8"/>
  <c r="M76" i="8" s="1"/>
  <c r="H77" i="8"/>
  <c r="M77" i="8" s="1"/>
  <c r="H78" i="8"/>
  <c r="M78" i="8" s="1"/>
  <c r="H79" i="8"/>
  <c r="M79" i="8" s="1"/>
  <c r="H80" i="8"/>
  <c r="M80" i="8" s="1"/>
  <c r="H81" i="8"/>
  <c r="M81" i="8" s="1"/>
  <c r="H82" i="8"/>
  <c r="M82" i="8" s="1"/>
  <c r="H83" i="8"/>
  <c r="M83" i="8" s="1"/>
  <c r="H84" i="8"/>
  <c r="M84" i="8" s="1"/>
  <c r="H85" i="8"/>
  <c r="M85" i="8" s="1"/>
  <c r="H86" i="8"/>
  <c r="M86" i="8" s="1"/>
  <c r="H87" i="8"/>
  <c r="M87" i="8" s="1"/>
  <c r="H88" i="8"/>
  <c r="M88" i="8" s="1"/>
  <c r="H89" i="8"/>
  <c r="M89" i="8" s="1"/>
  <c r="H90" i="8"/>
  <c r="M90" i="8" s="1"/>
  <c r="H91" i="8"/>
  <c r="M91" i="8" s="1"/>
  <c r="H92" i="8"/>
  <c r="M92" i="8" s="1"/>
  <c r="H93" i="8"/>
  <c r="M93" i="8" s="1"/>
  <c r="H94" i="8"/>
  <c r="M94" i="8" s="1"/>
  <c r="H95" i="8"/>
  <c r="M95" i="8" s="1"/>
  <c r="H96" i="8"/>
  <c r="M96" i="8" s="1"/>
  <c r="H97" i="8"/>
  <c r="M97" i="8" s="1"/>
  <c r="H98" i="8"/>
  <c r="M98" i="8" s="1"/>
  <c r="H99" i="8"/>
  <c r="M99" i="8" s="1"/>
  <c r="H100" i="8"/>
  <c r="M100" i="8" s="1"/>
  <c r="H101" i="8"/>
  <c r="M101" i="8" s="1"/>
  <c r="H102" i="8"/>
  <c r="M102" i="8" s="1"/>
  <c r="H103" i="8"/>
  <c r="M103" i="8" s="1"/>
  <c r="H104" i="8"/>
  <c r="M104" i="8" s="1"/>
  <c r="H105" i="8"/>
  <c r="M105" i="8" s="1"/>
  <c r="H106" i="8"/>
  <c r="M106" i="8" s="1"/>
  <c r="H107" i="8"/>
  <c r="M107" i="8" s="1"/>
  <c r="H108" i="8"/>
  <c r="M108" i="8" s="1"/>
  <c r="H109" i="8"/>
  <c r="M109" i="8" s="1"/>
  <c r="H110" i="8"/>
  <c r="M110" i="8" s="1"/>
  <c r="H111" i="8"/>
  <c r="M111" i="8" s="1"/>
  <c r="H112" i="8"/>
  <c r="M112" i="8" s="1"/>
  <c r="H113" i="8"/>
  <c r="M113" i="8" s="1"/>
  <c r="H114" i="8"/>
  <c r="M114" i="8" s="1"/>
  <c r="H115" i="8"/>
  <c r="M115" i="8" s="1"/>
  <c r="H116" i="8"/>
  <c r="M116" i="8" s="1"/>
  <c r="H117" i="8"/>
  <c r="M117" i="8" s="1"/>
  <c r="H118" i="8"/>
  <c r="M118" i="8" s="1"/>
  <c r="H119" i="8"/>
  <c r="M119" i="8" s="1"/>
  <c r="H120" i="8"/>
  <c r="M120" i="8" s="1"/>
  <c r="H121" i="8"/>
  <c r="M121" i="8" s="1"/>
  <c r="H122" i="8"/>
  <c r="M122" i="8" s="1"/>
  <c r="H123" i="8"/>
  <c r="M123" i="8" s="1"/>
  <c r="H124" i="8"/>
  <c r="M124" i="8" s="1"/>
  <c r="H125" i="8"/>
  <c r="M125" i="8" s="1"/>
  <c r="H126" i="8"/>
  <c r="M126" i="8" s="1"/>
  <c r="H127" i="8"/>
  <c r="M127" i="8" s="1"/>
  <c r="H128" i="8"/>
  <c r="M128" i="8" s="1"/>
  <c r="H129" i="8"/>
  <c r="M129" i="8" s="1"/>
  <c r="H130" i="8"/>
  <c r="M130" i="8" s="1"/>
  <c r="H131" i="8"/>
  <c r="M131" i="8" s="1"/>
  <c r="H132" i="8"/>
  <c r="M132" i="8" s="1"/>
  <c r="H133" i="8"/>
  <c r="M133" i="8" s="1"/>
  <c r="H134" i="8"/>
  <c r="M134" i="8" s="1"/>
  <c r="H135" i="8"/>
  <c r="M135" i="8" s="1"/>
  <c r="H136" i="8"/>
  <c r="M136" i="8" s="1"/>
  <c r="H137" i="8"/>
  <c r="M137" i="8" s="1"/>
  <c r="H138" i="8"/>
  <c r="M138" i="8" s="1"/>
  <c r="H139" i="8"/>
  <c r="M139" i="8" s="1"/>
  <c r="H140" i="8"/>
  <c r="M140" i="8" s="1"/>
  <c r="H141" i="8"/>
  <c r="M141" i="8" s="1"/>
  <c r="H142" i="8"/>
  <c r="M142" i="8" s="1"/>
  <c r="H143" i="8"/>
  <c r="M143" i="8" s="1"/>
  <c r="H144" i="8"/>
  <c r="M144" i="8" s="1"/>
  <c r="H145" i="8"/>
  <c r="M145" i="8" s="1"/>
  <c r="H146" i="8"/>
  <c r="M146" i="8" s="1"/>
  <c r="H2" i="8"/>
  <c r="H97" i="92"/>
  <c r="I97" i="92" s="1"/>
  <c r="K102" i="92" s="1"/>
  <c r="H96" i="92"/>
  <c r="I96" i="92" s="1"/>
  <c r="H95" i="92"/>
  <c r="I95" i="92" s="1"/>
  <c r="H92" i="92"/>
  <c r="I92" i="92" s="1"/>
  <c r="H91" i="92"/>
  <c r="I91" i="92" s="1"/>
  <c r="H90" i="92"/>
  <c r="I90" i="92" s="1"/>
  <c r="H87" i="92"/>
  <c r="I87" i="92" s="1"/>
  <c r="H86" i="92"/>
  <c r="I86" i="92" s="1"/>
  <c r="H85" i="92"/>
  <c r="I85" i="92" s="1"/>
  <c r="H82" i="92"/>
  <c r="I82" i="92" s="1"/>
  <c r="H81" i="92"/>
  <c r="I81" i="92" s="1"/>
  <c r="H80" i="92"/>
  <c r="I80" i="92" s="1"/>
  <c r="H77" i="92"/>
  <c r="I77" i="92" s="1"/>
  <c r="H76" i="92"/>
  <c r="I76" i="92" s="1"/>
  <c r="H75" i="92"/>
  <c r="I75" i="92" s="1"/>
  <c r="H70" i="92"/>
  <c r="I70" i="92" s="1"/>
  <c r="H65" i="92"/>
  <c r="I65" i="92" s="1"/>
  <c r="H60" i="92"/>
  <c r="I60" i="92" s="1"/>
  <c r="H59" i="92"/>
  <c r="I59" i="92" s="1"/>
  <c r="H58" i="92"/>
  <c r="I58" i="92" s="1"/>
  <c r="H55" i="92"/>
  <c r="I55" i="92" s="1"/>
  <c r="H54" i="92"/>
  <c r="I54" i="92" s="1"/>
  <c r="H53" i="92"/>
  <c r="I53" i="92" s="1"/>
  <c r="H50" i="92"/>
  <c r="I50" i="92" s="1"/>
  <c r="H49" i="92"/>
  <c r="I49" i="92" s="1"/>
  <c r="H48" i="92"/>
  <c r="I48" i="92" s="1"/>
  <c r="H45" i="92"/>
  <c r="I45" i="92" s="1"/>
  <c r="H44" i="92"/>
  <c r="I44" i="92" s="1"/>
  <c r="H43" i="92"/>
  <c r="I43" i="92" s="1"/>
  <c r="H37" i="92"/>
  <c r="I37" i="92" s="1"/>
  <c r="H36" i="92"/>
  <c r="I36" i="92" s="1"/>
  <c r="H35" i="92"/>
  <c r="I35" i="92" s="1"/>
  <c r="H34" i="92"/>
  <c r="I34" i="92" s="1"/>
  <c r="H31" i="92"/>
  <c r="I31" i="92" s="1"/>
  <c r="H30" i="92"/>
  <c r="I30" i="92" s="1"/>
  <c r="H29" i="92"/>
  <c r="I29" i="92" s="1"/>
  <c r="H28" i="92"/>
  <c r="I28" i="92" s="1"/>
  <c r="H25" i="92"/>
  <c r="I25" i="92" s="1"/>
  <c r="J31" i="92" s="1"/>
  <c r="H24" i="92"/>
  <c r="I24" i="92" s="1"/>
  <c r="J30" i="92" s="1"/>
  <c r="H23" i="92"/>
  <c r="I23" i="92" s="1"/>
  <c r="H22" i="92"/>
  <c r="I22" i="92" s="1"/>
  <c r="H17" i="92"/>
  <c r="I17" i="92" s="1"/>
  <c r="H18" i="92"/>
  <c r="I18" i="92" s="1"/>
  <c r="H19" i="92"/>
  <c r="I19" i="92" s="1"/>
  <c r="H16" i="92"/>
  <c r="I16" i="92" s="1"/>
  <c r="R110" i="92"/>
  <c r="J14" i="93"/>
  <c r="I5" i="93"/>
  <c r="I6" i="93"/>
  <c r="I7" i="93"/>
  <c r="I8" i="93"/>
  <c r="J8" i="93" s="1"/>
  <c r="I9" i="93"/>
  <c r="I10" i="93"/>
  <c r="I11" i="93"/>
  <c r="I12" i="93"/>
  <c r="I13" i="93"/>
  <c r="J4" i="93"/>
  <c r="I4" i="93"/>
  <c r="F4" i="93"/>
  <c r="F5" i="93"/>
  <c r="F6" i="93"/>
  <c r="F11" i="93"/>
  <c r="F14" i="93"/>
  <c r="F15" i="93"/>
  <c r="F16" i="93"/>
  <c r="F17" i="93"/>
  <c r="D4" i="93"/>
  <c r="D5" i="93"/>
  <c r="J5" i="93" s="1"/>
  <c r="D6" i="93"/>
  <c r="J6" i="93" s="1"/>
  <c r="D7" i="93"/>
  <c r="F7" i="93" s="1"/>
  <c r="D8" i="93"/>
  <c r="F8" i="93" s="1"/>
  <c r="D9" i="93"/>
  <c r="D10" i="93"/>
  <c r="F10" i="93" s="1"/>
  <c r="D11" i="93"/>
  <c r="D12" i="93"/>
  <c r="D13" i="93"/>
  <c r="J13" i="93" s="1"/>
  <c r="D14" i="93"/>
  <c r="D15" i="93"/>
  <c r="J3" i="93"/>
  <c r="G70" i="92"/>
  <c r="E70" i="92"/>
  <c r="G97" i="92"/>
  <c r="E97" i="92"/>
  <c r="G96" i="92"/>
  <c r="E96" i="92"/>
  <c r="G95" i="92"/>
  <c r="E95" i="92"/>
  <c r="G65" i="92"/>
  <c r="E65" i="92"/>
  <c r="G92" i="92"/>
  <c r="G91" i="92"/>
  <c r="G90" i="92"/>
  <c r="E90" i="92"/>
  <c r="G60" i="92"/>
  <c r="E60" i="92"/>
  <c r="G59" i="92"/>
  <c r="E59" i="92"/>
  <c r="G58" i="92"/>
  <c r="E58" i="92"/>
  <c r="G85" i="92"/>
  <c r="E85" i="92"/>
  <c r="G55" i="92"/>
  <c r="E55" i="92"/>
  <c r="G54" i="92"/>
  <c r="E54" i="92"/>
  <c r="G53" i="92"/>
  <c r="E53" i="92"/>
  <c r="G82" i="92"/>
  <c r="E82" i="92"/>
  <c r="G81" i="92"/>
  <c r="E81" i="92"/>
  <c r="G80" i="92"/>
  <c r="E80" i="92"/>
  <c r="G50" i="92"/>
  <c r="E50" i="92"/>
  <c r="G49" i="92"/>
  <c r="E49" i="92"/>
  <c r="G48" i="92"/>
  <c r="E48" i="92"/>
  <c r="G77" i="92"/>
  <c r="E77" i="92"/>
  <c r="G76" i="92"/>
  <c r="E76" i="92"/>
  <c r="G75" i="92"/>
  <c r="E75" i="92"/>
  <c r="G45" i="92"/>
  <c r="G44" i="92"/>
  <c r="G43" i="92"/>
  <c r="E45" i="92"/>
  <c r="E44" i="92"/>
  <c r="E43" i="92"/>
  <c r="AF89" i="73"/>
  <c r="AE88" i="73"/>
  <c r="AE87" i="73"/>
  <c r="AE86" i="73"/>
  <c r="AE85" i="73"/>
  <c r="AE84" i="73"/>
  <c r="AE83" i="73"/>
  <c r="AE82" i="73"/>
  <c r="AF54" i="73"/>
  <c r="AE53" i="73"/>
  <c r="AE52" i="73"/>
  <c r="AE51" i="73"/>
  <c r="AE50" i="73"/>
  <c r="AE49" i="73"/>
  <c r="AE48" i="73"/>
  <c r="AE47" i="73"/>
  <c r="AE46" i="73"/>
  <c r="G37" i="92"/>
  <c r="E37" i="92"/>
  <c r="G36" i="92"/>
  <c r="E36" i="92"/>
  <c r="G35" i="92"/>
  <c r="E35" i="92"/>
  <c r="G34" i="92"/>
  <c r="E34" i="92"/>
  <c r="G31" i="92"/>
  <c r="G30" i="92"/>
  <c r="G29" i="92"/>
  <c r="G28" i="92"/>
  <c r="E31" i="92"/>
  <c r="E30" i="92"/>
  <c r="E29" i="92"/>
  <c r="E28" i="92"/>
  <c r="G25" i="92"/>
  <c r="G24" i="92"/>
  <c r="G23" i="92"/>
  <c r="G22" i="92"/>
  <c r="E25" i="92"/>
  <c r="E24" i="92"/>
  <c r="E23" i="92"/>
  <c r="E22" i="92"/>
  <c r="G19" i="92"/>
  <c r="E19" i="92"/>
  <c r="G18" i="92"/>
  <c r="E18" i="92"/>
  <c r="G17" i="92"/>
  <c r="E17" i="92"/>
  <c r="G16" i="92"/>
  <c r="E16" i="92"/>
  <c r="G6" i="92"/>
  <c r="E6" i="92"/>
  <c r="G5" i="92"/>
  <c r="E5" i="92"/>
  <c r="G4" i="92"/>
  <c r="E4" i="92"/>
  <c r="G3" i="92"/>
  <c r="E3" i="92"/>
  <c r="H11" i="92"/>
  <c r="I11" i="92" s="1"/>
  <c r="H12" i="92"/>
  <c r="I12" i="92" s="1"/>
  <c r="H13" i="92"/>
  <c r="I13" i="92" s="1"/>
  <c r="G13" i="92"/>
  <c r="G12" i="92"/>
  <c r="G11" i="92"/>
  <c r="G10" i="92"/>
  <c r="E11" i="92"/>
  <c r="E12" i="92"/>
  <c r="E13" i="92"/>
  <c r="E10" i="92"/>
  <c r="H10" i="92"/>
  <c r="I10" i="92" s="1"/>
  <c r="AF21" i="73"/>
  <c r="AE15" i="73"/>
  <c r="AE16" i="73"/>
  <c r="AE17" i="73"/>
  <c r="AE18" i="73"/>
  <c r="AE19" i="73"/>
  <c r="AE20" i="73"/>
  <c r="AE14" i="73"/>
  <c r="G147" i="8"/>
  <c r="H105" i="104" l="1"/>
  <c r="M3" i="104"/>
  <c r="M105" i="104" s="1"/>
  <c r="H114" i="103"/>
  <c r="M114" i="103"/>
  <c r="K3" i="104"/>
  <c r="L3" i="104" s="1"/>
  <c r="H45" i="93"/>
  <c r="K2" i="104"/>
  <c r="I4" i="103"/>
  <c r="I5" i="103" s="1"/>
  <c r="K101" i="92"/>
  <c r="O2" i="104"/>
  <c r="M2" i="104"/>
  <c r="O2" i="103"/>
  <c r="L2" i="103"/>
  <c r="F13" i="93"/>
  <c r="J12" i="93"/>
  <c r="F12" i="93"/>
  <c r="J11" i="93"/>
  <c r="J10" i="93"/>
  <c r="J9" i="93"/>
  <c r="F9" i="93"/>
  <c r="J7" i="93"/>
  <c r="I4" i="8"/>
  <c r="J4" i="8" s="1"/>
  <c r="K4" i="8" s="1"/>
  <c r="L4" i="8" s="1"/>
  <c r="I6" i="104" l="1"/>
  <c r="J5" i="104"/>
  <c r="L2" i="104"/>
  <c r="J4" i="103"/>
  <c r="I5" i="8"/>
  <c r="I6" i="8" s="1"/>
  <c r="K5" i="104" l="1"/>
  <c r="J6" i="104"/>
  <c r="K6" i="104" s="1"/>
  <c r="L6" i="104" s="1"/>
  <c r="I7" i="104"/>
  <c r="K4" i="103"/>
  <c r="J5" i="103"/>
  <c r="K5" i="103" s="1"/>
  <c r="L5" i="103" s="1"/>
  <c r="I6" i="103"/>
  <c r="J6" i="8"/>
  <c r="K6" i="8" s="1"/>
  <c r="L6" i="8" s="1"/>
  <c r="J5" i="8"/>
  <c r="K5" i="8" s="1"/>
  <c r="L5" i="8" s="1"/>
  <c r="I8" i="104" l="1"/>
  <c r="I9" i="104" s="1"/>
  <c r="I10" i="104" s="1"/>
  <c r="J7" i="104"/>
  <c r="K7" i="104" s="1"/>
  <c r="L7" i="104" s="1"/>
  <c r="L5" i="104"/>
  <c r="J6" i="103"/>
  <c r="I7" i="103"/>
  <c r="I8" i="103" s="1"/>
  <c r="I9" i="103" s="1"/>
  <c r="I10" i="103" s="1"/>
  <c r="I11" i="103" s="1"/>
  <c r="I12" i="103" s="1"/>
  <c r="I13" i="103" s="1"/>
  <c r="I14" i="103" s="1"/>
  <c r="I15" i="103" s="1"/>
  <c r="I16" i="103" s="1"/>
  <c r="I17" i="103" s="1"/>
  <c r="I18" i="103" s="1"/>
  <c r="I19" i="103" s="1"/>
  <c r="I20" i="103" s="1"/>
  <c r="I21" i="103" s="1"/>
  <c r="I22" i="103" s="1"/>
  <c r="I23" i="103" s="1"/>
  <c r="I24" i="103" s="1"/>
  <c r="I25" i="103" s="1"/>
  <c r="I26" i="103" s="1"/>
  <c r="I27" i="103" s="1"/>
  <c r="I28" i="103" s="1"/>
  <c r="I29" i="103" s="1"/>
  <c r="I30" i="103" s="1"/>
  <c r="I31" i="103" s="1"/>
  <c r="I32" i="103" s="1"/>
  <c r="I33" i="103" s="1"/>
  <c r="I34" i="103" s="1"/>
  <c r="I35" i="103" s="1"/>
  <c r="I36" i="103" s="1"/>
  <c r="I37" i="103" s="1"/>
  <c r="I38" i="103" s="1"/>
  <c r="I39" i="103" s="1"/>
  <c r="I40" i="103" s="1"/>
  <c r="I41" i="103" s="1"/>
  <c r="I42" i="103" s="1"/>
  <c r="I43" i="103" s="1"/>
  <c r="I44" i="103" s="1"/>
  <c r="I45" i="103" s="1"/>
  <c r="I46" i="103" s="1"/>
  <c r="I47" i="103" s="1"/>
  <c r="I48" i="103" s="1"/>
  <c r="I49" i="103" s="1"/>
  <c r="I50" i="103" s="1"/>
  <c r="I51" i="103" s="1"/>
  <c r="I52" i="103" s="1"/>
  <c r="I53" i="103" s="1"/>
  <c r="I54" i="103" s="1"/>
  <c r="I55" i="103" s="1"/>
  <c r="I56" i="103" s="1"/>
  <c r="I57" i="103" s="1"/>
  <c r="I58" i="103" s="1"/>
  <c r="I59" i="103" s="1"/>
  <c r="I60" i="103" s="1"/>
  <c r="I61" i="103" s="1"/>
  <c r="I62" i="103" s="1"/>
  <c r="I63" i="103" s="1"/>
  <c r="I64" i="103" s="1"/>
  <c r="I65" i="103" s="1"/>
  <c r="I66" i="103" s="1"/>
  <c r="I67" i="103" s="1"/>
  <c r="I68" i="103" s="1"/>
  <c r="I69" i="103" s="1"/>
  <c r="I70" i="103" s="1"/>
  <c r="I71" i="103" s="1"/>
  <c r="I72" i="103" s="1"/>
  <c r="I73" i="103" s="1"/>
  <c r="I74" i="103" s="1"/>
  <c r="I75" i="103" s="1"/>
  <c r="I76" i="103" s="1"/>
  <c r="I77" i="103" s="1"/>
  <c r="I78" i="103" s="1"/>
  <c r="I79" i="103" s="1"/>
  <c r="I80" i="103" s="1"/>
  <c r="I81" i="103" s="1"/>
  <c r="I82" i="103" s="1"/>
  <c r="I83" i="103" s="1"/>
  <c r="I84" i="103" s="1"/>
  <c r="I85" i="103" s="1"/>
  <c r="I86" i="103" s="1"/>
  <c r="I87" i="103" s="1"/>
  <c r="I88" i="103" s="1"/>
  <c r="I89" i="103" s="1"/>
  <c r="I90" i="103" s="1"/>
  <c r="I91" i="103" s="1"/>
  <c r="I92" i="103" s="1"/>
  <c r="I93" i="103" s="1"/>
  <c r="I94" i="103" s="1"/>
  <c r="I95" i="103" s="1"/>
  <c r="I96" i="103" s="1"/>
  <c r="I97" i="103" s="1"/>
  <c r="I98" i="103" s="1"/>
  <c r="I99" i="103" s="1"/>
  <c r="I100" i="103" s="1"/>
  <c r="I101" i="103" s="1"/>
  <c r="I102" i="103" s="1"/>
  <c r="I103" i="103" s="1"/>
  <c r="I104" i="103" s="1"/>
  <c r="I105" i="103" s="1"/>
  <c r="I106" i="103" s="1"/>
  <c r="I107" i="103" s="1"/>
  <c r="I108" i="103" s="1"/>
  <c r="I109" i="103" s="1"/>
  <c r="I110" i="103" s="1"/>
  <c r="L4" i="103"/>
  <c r="I7" i="8"/>
  <c r="J7" i="8" s="1"/>
  <c r="K7" i="8" s="1"/>
  <c r="L7" i="8" s="1"/>
  <c r="I11" i="104" l="1"/>
  <c r="I12" i="104" s="1"/>
  <c r="I13" i="104" s="1"/>
  <c r="I14" i="104" s="1"/>
  <c r="I15" i="104" s="1"/>
  <c r="I16" i="104" s="1"/>
  <c r="I17" i="104" s="1"/>
  <c r="I18" i="104" s="1"/>
  <c r="I19" i="104" s="1"/>
  <c r="I20" i="104" s="1"/>
  <c r="I21" i="104" s="1"/>
  <c r="I22" i="104" s="1"/>
  <c r="I23" i="104" s="1"/>
  <c r="I24" i="104" s="1"/>
  <c r="I25" i="104" s="1"/>
  <c r="I26" i="104" s="1"/>
  <c r="I27" i="104" s="1"/>
  <c r="I28" i="104" s="1"/>
  <c r="I29" i="104" s="1"/>
  <c r="I30" i="104" s="1"/>
  <c r="I31" i="104" s="1"/>
  <c r="I32" i="104" s="1"/>
  <c r="I33" i="104" s="1"/>
  <c r="I34" i="104" s="1"/>
  <c r="I35" i="104" s="1"/>
  <c r="I36" i="104" s="1"/>
  <c r="I37" i="104" s="1"/>
  <c r="I38" i="104" s="1"/>
  <c r="I39" i="104" s="1"/>
  <c r="I40" i="104" s="1"/>
  <c r="I41" i="104" s="1"/>
  <c r="I42" i="104" s="1"/>
  <c r="I43" i="104" s="1"/>
  <c r="I44" i="104" s="1"/>
  <c r="I45" i="104" s="1"/>
  <c r="I46" i="104" s="1"/>
  <c r="I47" i="104" s="1"/>
  <c r="I48" i="104" s="1"/>
  <c r="I49" i="104" s="1"/>
  <c r="I50" i="104" s="1"/>
  <c r="I51" i="104" s="1"/>
  <c r="I52" i="104" s="1"/>
  <c r="I53" i="104" s="1"/>
  <c r="I54" i="104" s="1"/>
  <c r="I55" i="104" s="1"/>
  <c r="I56" i="104" s="1"/>
  <c r="I57" i="104" s="1"/>
  <c r="I58" i="104" s="1"/>
  <c r="I59" i="104" s="1"/>
  <c r="I60" i="104" s="1"/>
  <c r="I61" i="104" s="1"/>
  <c r="I62" i="104" s="1"/>
  <c r="I63" i="104" s="1"/>
  <c r="I64" i="104" s="1"/>
  <c r="I65" i="104" s="1"/>
  <c r="I66" i="104" s="1"/>
  <c r="I67" i="104" s="1"/>
  <c r="I68" i="104" s="1"/>
  <c r="I69" i="104" s="1"/>
  <c r="I70" i="104" s="1"/>
  <c r="I71" i="104" s="1"/>
  <c r="I72" i="104" s="1"/>
  <c r="I73" i="104" s="1"/>
  <c r="I74" i="104" s="1"/>
  <c r="I75" i="104" s="1"/>
  <c r="I76" i="104" s="1"/>
  <c r="I77" i="104" s="1"/>
  <c r="I78" i="104" s="1"/>
  <c r="I79" i="104" s="1"/>
  <c r="I80" i="104" s="1"/>
  <c r="I81" i="104" s="1"/>
  <c r="I82" i="104" s="1"/>
  <c r="I83" i="104" s="1"/>
  <c r="I84" i="104" s="1"/>
  <c r="I85" i="104" s="1"/>
  <c r="I86" i="104" s="1"/>
  <c r="I87" i="104" s="1"/>
  <c r="I88" i="104" s="1"/>
  <c r="I89" i="104" s="1"/>
  <c r="I90" i="104" s="1"/>
  <c r="I91" i="104" s="1"/>
  <c r="I92" i="104" s="1"/>
  <c r="I93" i="104" s="1"/>
  <c r="I94" i="104" s="1"/>
  <c r="I95" i="104" s="1"/>
  <c r="I96" i="104" s="1"/>
  <c r="I97" i="104" s="1"/>
  <c r="I98" i="104" s="1"/>
  <c r="I99" i="104" s="1"/>
  <c r="J110" i="103"/>
  <c r="K110" i="103" s="1"/>
  <c r="L110" i="103" s="1"/>
  <c r="I111" i="103"/>
  <c r="I112" i="103" s="1"/>
  <c r="J8" i="104"/>
  <c r="K8" i="104" s="1"/>
  <c r="L8" i="104" s="1"/>
  <c r="J7" i="103"/>
  <c r="K7" i="103" s="1"/>
  <c r="L7" i="103" s="1"/>
  <c r="K6" i="103"/>
  <c r="I8" i="8"/>
  <c r="J8" i="8" s="1"/>
  <c r="K8" i="8" s="1"/>
  <c r="L8" i="8" s="1"/>
  <c r="J9" i="104" l="1"/>
  <c r="L6" i="103"/>
  <c r="J8" i="103"/>
  <c r="I9" i="8"/>
  <c r="I10" i="8" s="1"/>
  <c r="I11" i="8" s="1"/>
  <c r="I12" i="8" s="1"/>
  <c r="I13" i="8" s="1"/>
  <c r="I14" i="8" s="1"/>
  <c r="I15" i="8" s="1"/>
  <c r="I16" i="8" s="1"/>
  <c r="I17" i="8" s="1"/>
  <c r="I18" i="8" s="1"/>
  <c r="I19" i="8" s="1"/>
  <c r="I20" i="8" s="1"/>
  <c r="I21" i="8" s="1"/>
  <c r="I22" i="8" s="1"/>
  <c r="I23" i="8" s="1"/>
  <c r="I24" i="8" s="1"/>
  <c r="I25" i="8" s="1"/>
  <c r="I26" i="8" s="1"/>
  <c r="I27" i="8" s="1"/>
  <c r="I28" i="8" s="1"/>
  <c r="I29" i="8" s="1"/>
  <c r="I30" i="8" s="1"/>
  <c r="I31" i="8" s="1"/>
  <c r="I32" i="8" s="1"/>
  <c r="I33" i="8" s="1"/>
  <c r="I34" i="8" s="1"/>
  <c r="I35" i="8" s="1"/>
  <c r="I36" i="8" s="1"/>
  <c r="I37" i="8" s="1"/>
  <c r="I38" i="8" s="1"/>
  <c r="I39" i="8" s="1"/>
  <c r="I40" i="8" s="1"/>
  <c r="I41" i="8" s="1"/>
  <c r="I42" i="8" s="1"/>
  <c r="I43" i="8" s="1"/>
  <c r="I44" i="8" s="1"/>
  <c r="I45" i="8" s="1"/>
  <c r="I46" i="8" s="1"/>
  <c r="I47" i="8" s="1"/>
  <c r="I48" i="8" s="1"/>
  <c r="I49" i="8" s="1"/>
  <c r="I50" i="8" s="1"/>
  <c r="I51" i="8" s="1"/>
  <c r="I52" i="8" s="1"/>
  <c r="I53" i="8" s="1"/>
  <c r="I54" i="8" s="1"/>
  <c r="I55" i="8" s="1"/>
  <c r="I56" i="8" s="1"/>
  <c r="I57" i="8" s="1"/>
  <c r="I58" i="8" s="1"/>
  <c r="I59" i="8" s="1"/>
  <c r="I60" i="8" s="1"/>
  <c r="I61" i="8" s="1"/>
  <c r="I62" i="8" s="1"/>
  <c r="I63" i="8" s="1"/>
  <c r="I64" i="8" s="1"/>
  <c r="I65" i="8" s="1"/>
  <c r="I66" i="8" s="1"/>
  <c r="I67" i="8" s="1"/>
  <c r="I68" i="8" s="1"/>
  <c r="I69" i="8" s="1"/>
  <c r="I70" i="8" s="1"/>
  <c r="I71" i="8" s="1"/>
  <c r="I72" i="8" s="1"/>
  <c r="I73" i="8" s="1"/>
  <c r="I74" i="8" s="1"/>
  <c r="I75" i="8" s="1"/>
  <c r="I76" i="8" s="1"/>
  <c r="I77" i="8" s="1"/>
  <c r="I78" i="8" s="1"/>
  <c r="I79" i="8" s="1"/>
  <c r="I80" i="8" s="1"/>
  <c r="I81" i="8" s="1"/>
  <c r="I82" i="8" s="1"/>
  <c r="I83" i="8" s="1"/>
  <c r="I84" i="8" s="1"/>
  <c r="I85" i="8" s="1"/>
  <c r="I86" i="8" s="1"/>
  <c r="I87" i="8" s="1"/>
  <c r="I88" i="8" s="1"/>
  <c r="I89" i="8" s="1"/>
  <c r="I90" i="8" s="1"/>
  <c r="I91" i="8" s="1"/>
  <c r="I92" i="8" s="1"/>
  <c r="I93" i="8" s="1"/>
  <c r="I94" i="8" s="1"/>
  <c r="I95" i="8" s="1"/>
  <c r="I96" i="8" s="1"/>
  <c r="I97" i="8" s="1"/>
  <c r="I98" i="8" s="1"/>
  <c r="I99" i="8" s="1"/>
  <c r="I100" i="8" s="1"/>
  <c r="I101" i="8" s="1"/>
  <c r="I102" i="8" s="1"/>
  <c r="I103" i="8" s="1"/>
  <c r="I104" i="8" s="1"/>
  <c r="I105" i="8" s="1"/>
  <c r="I106" i="8" s="1"/>
  <c r="I107" i="8" s="1"/>
  <c r="I108" i="8" s="1"/>
  <c r="I109" i="8" s="1"/>
  <c r="I110" i="8" s="1"/>
  <c r="I111" i="8" s="1"/>
  <c r="I112" i="8" s="1"/>
  <c r="I113" i="8" s="1"/>
  <c r="I114" i="8" s="1"/>
  <c r="I115" i="8" s="1"/>
  <c r="I116" i="8" s="1"/>
  <c r="I117" i="8" s="1"/>
  <c r="I118" i="8" s="1"/>
  <c r="I119" i="8" s="1"/>
  <c r="I120" i="8" s="1"/>
  <c r="I121" i="8" s="1"/>
  <c r="I122" i="8" s="1"/>
  <c r="I123" i="8" s="1"/>
  <c r="I124" i="8" s="1"/>
  <c r="I125" i="8" s="1"/>
  <c r="I126" i="8" s="1"/>
  <c r="I127" i="8" s="1"/>
  <c r="I128" i="8" s="1"/>
  <c r="I129" i="8" s="1"/>
  <c r="I130" i="8" s="1"/>
  <c r="I131" i="8" s="1"/>
  <c r="I132" i="8" s="1"/>
  <c r="I133" i="8" s="1"/>
  <c r="I134" i="8" s="1"/>
  <c r="I135" i="8" s="1"/>
  <c r="I136" i="8" s="1"/>
  <c r="I137" i="8" s="1"/>
  <c r="I138" i="8" s="1"/>
  <c r="I139" i="8" s="1"/>
  <c r="I140" i="8" s="1"/>
  <c r="I141" i="8" s="1"/>
  <c r="K9" i="104" l="1"/>
  <c r="J10" i="104"/>
  <c r="K10" i="104" s="1"/>
  <c r="L10" i="104" s="1"/>
  <c r="J9" i="103"/>
  <c r="K9" i="103" s="1"/>
  <c r="L9" i="103" s="1"/>
  <c r="K8" i="103"/>
  <c r="J9" i="8"/>
  <c r="K9" i="8" s="1"/>
  <c r="L9" i="8" s="1"/>
  <c r="J11" i="104" l="1"/>
  <c r="K11" i="104" s="1"/>
  <c r="L11" i="104" s="1"/>
  <c r="L9" i="104"/>
  <c r="L8" i="103"/>
  <c r="J10" i="103"/>
  <c r="K10" i="103" s="1"/>
  <c r="L10" i="103" s="1"/>
  <c r="J10" i="8"/>
  <c r="K10" i="8" s="1"/>
  <c r="L10" i="8" s="1"/>
  <c r="D3" i="93"/>
  <c r="F3" i="93" s="1"/>
  <c r="J2" i="8"/>
  <c r="K2" i="8" s="1"/>
  <c r="J12" i="104" l="1"/>
  <c r="K12" i="104" s="1"/>
  <c r="J11" i="103"/>
  <c r="K11" i="103" s="1"/>
  <c r="L11" i="103" s="1"/>
  <c r="J11" i="8"/>
  <c r="K11" i="8" s="1"/>
  <c r="L11" i="8" s="1"/>
  <c r="H147" i="8"/>
  <c r="M2" i="8"/>
  <c r="M147" i="8" s="1"/>
  <c r="J13" i="104" l="1"/>
  <c r="K13" i="104" s="1"/>
  <c r="L13" i="104" s="1"/>
  <c r="L12" i="104"/>
  <c r="J12" i="103"/>
  <c r="K12" i="103" s="1"/>
  <c r="L12" i="103" s="1"/>
  <c r="J12" i="8"/>
  <c r="I3" i="93"/>
  <c r="J14" i="104" l="1"/>
  <c r="K14" i="104" s="1"/>
  <c r="L14" i="104" s="1"/>
  <c r="J13" i="103"/>
  <c r="K13" i="103" s="1"/>
  <c r="L13" i="103" s="1"/>
  <c r="J13" i="8"/>
  <c r="K13" i="8" s="1"/>
  <c r="L13" i="8" s="1"/>
  <c r="K12" i="8"/>
  <c r="L12" i="8" s="1"/>
  <c r="L2" i="8"/>
  <c r="J15" i="104" l="1"/>
  <c r="K15" i="104" s="1"/>
  <c r="L15" i="104" s="1"/>
  <c r="J14" i="103"/>
  <c r="K14" i="103" s="1"/>
  <c r="L14" i="103" s="1"/>
  <c r="J14" i="8"/>
  <c r="J16" i="104" l="1"/>
  <c r="K16" i="104" s="1"/>
  <c r="L16" i="104" s="1"/>
  <c r="J15" i="103"/>
  <c r="K15" i="103" s="1"/>
  <c r="L15" i="103" s="1"/>
  <c r="K14" i="8"/>
  <c r="J15" i="8"/>
  <c r="K15" i="8" s="1"/>
  <c r="L15" i="8" s="1"/>
  <c r="J17" i="104" l="1"/>
  <c r="K17" i="104" s="1"/>
  <c r="L17" i="104" s="1"/>
  <c r="J16" i="103"/>
  <c r="K16" i="103" s="1"/>
  <c r="L16" i="103" s="1"/>
  <c r="J16" i="8"/>
  <c r="K16" i="8" s="1"/>
  <c r="L16" i="8" s="1"/>
  <c r="L14" i="8"/>
  <c r="J18" i="104" l="1"/>
  <c r="K18" i="104" s="1"/>
  <c r="L18" i="104" s="1"/>
  <c r="J17" i="103"/>
  <c r="K17" i="103" s="1"/>
  <c r="L17" i="103" s="1"/>
  <c r="J17" i="8"/>
  <c r="J19" i="104" l="1"/>
  <c r="K19" i="104" s="1"/>
  <c r="L19" i="104" s="1"/>
  <c r="J18" i="103"/>
  <c r="K18" i="103" s="1"/>
  <c r="L18" i="103" s="1"/>
  <c r="K17" i="8"/>
  <c r="J18" i="8"/>
  <c r="K18" i="8" s="1"/>
  <c r="L18" i="8" s="1"/>
  <c r="J20" i="104" l="1"/>
  <c r="K20" i="104" s="1"/>
  <c r="L20" i="104" s="1"/>
  <c r="J19" i="103"/>
  <c r="K19" i="103" s="1"/>
  <c r="L19" i="103" s="1"/>
  <c r="J19" i="8"/>
  <c r="K19" i="8" s="1"/>
  <c r="L19" i="8" s="1"/>
  <c r="L17" i="8"/>
  <c r="J21" i="104" l="1"/>
  <c r="K21" i="104" s="1"/>
  <c r="L21" i="104" s="1"/>
  <c r="J20" i="103"/>
  <c r="K20" i="103" s="1"/>
  <c r="L20" i="103" s="1"/>
  <c r="J20" i="8"/>
  <c r="K20" i="8" s="1"/>
  <c r="L20" i="8" s="1"/>
  <c r="J22" i="104" l="1"/>
  <c r="K22" i="104" s="1"/>
  <c r="L22" i="104" s="1"/>
  <c r="J21" i="103"/>
  <c r="K21" i="103" s="1"/>
  <c r="L21" i="103" s="1"/>
  <c r="J21" i="8"/>
  <c r="K21" i="8" s="1"/>
  <c r="L21" i="8" s="1"/>
  <c r="J23" i="104" l="1"/>
  <c r="K23" i="104" s="1"/>
  <c r="L23" i="104" s="1"/>
  <c r="J22" i="103"/>
  <c r="K22" i="103" s="1"/>
  <c r="L22" i="103" s="1"/>
  <c r="J22" i="8"/>
  <c r="K22" i="8" s="1"/>
  <c r="L22" i="8" s="1"/>
  <c r="J24" i="104" l="1"/>
  <c r="K24" i="104" s="1"/>
  <c r="L24" i="104" s="1"/>
  <c r="J23" i="103"/>
  <c r="K23" i="103" s="1"/>
  <c r="L23" i="103" s="1"/>
  <c r="J23" i="8"/>
  <c r="K23" i="8" s="1"/>
  <c r="L23" i="8" s="1"/>
  <c r="J25" i="104" l="1"/>
  <c r="K25" i="104" s="1"/>
  <c r="L25" i="104" s="1"/>
  <c r="J24" i="103"/>
  <c r="K24" i="103" s="1"/>
  <c r="L24" i="103" s="1"/>
  <c r="J24" i="8"/>
  <c r="K24" i="8" s="1"/>
  <c r="L24" i="8" s="1"/>
  <c r="J26" i="104" l="1"/>
  <c r="K26" i="104" s="1"/>
  <c r="L26" i="104" s="1"/>
  <c r="J25" i="103"/>
  <c r="K25" i="103" s="1"/>
  <c r="L25" i="103" s="1"/>
  <c r="J25" i="8"/>
  <c r="K25" i="8" s="1"/>
  <c r="L25" i="8" s="1"/>
  <c r="J27" i="104" l="1"/>
  <c r="K27" i="104" s="1"/>
  <c r="L27" i="104" s="1"/>
  <c r="J26" i="103"/>
  <c r="K26" i="103" s="1"/>
  <c r="L26" i="103" s="1"/>
  <c r="J26" i="8"/>
  <c r="K26" i="8" s="1"/>
  <c r="L26" i="8" s="1"/>
  <c r="J28" i="104" l="1"/>
  <c r="K28" i="104" s="1"/>
  <c r="L28" i="104" s="1"/>
  <c r="J27" i="103"/>
  <c r="K27" i="103" s="1"/>
  <c r="L27" i="103" s="1"/>
  <c r="J27" i="8"/>
  <c r="K27" i="8" s="1"/>
  <c r="L27" i="8" s="1"/>
  <c r="J29" i="104" l="1"/>
  <c r="K29" i="104" s="1"/>
  <c r="L29" i="104" s="1"/>
  <c r="J28" i="103"/>
  <c r="K28" i="103" s="1"/>
  <c r="L28" i="103" s="1"/>
  <c r="J28" i="8"/>
  <c r="K28" i="8" s="1"/>
  <c r="L28" i="8" s="1"/>
  <c r="J30" i="104" l="1"/>
  <c r="K30" i="104" s="1"/>
  <c r="L30" i="104" s="1"/>
  <c r="J29" i="103"/>
  <c r="K29" i="103" s="1"/>
  <c r="L29" i="103" s="1"/>
  <c r="J29" i="8"/>
  <c r="K29" i="8" s="1"/>
  <c r="L29" i="8" s="1"/>
  <c r="J31" i="104" l="1"/>
  <c r="K31" i="104" s="1"/>
  <c r="L31" i="104" s="1"/>
  <c r="J30" i="103"/>
  <c r="K30" i="103" s="1"/>
  <c r="L30" i="103" s="1"/>
  <c r="J30" i="8"/>
  <c r="K30" i="8" s="1"/>
  <c r="L30" i="8" s="1"/>
  <c r="J32" i="104" l="1"/>
  <c r="K32" i="104" s="1"/>
  <c r="L32" i="104" s="1"/>
  <c r="J31" i="103"/>
  <c r="K31" i="103" s="1"/>
  <c r="L31" i="103" s="1"/>
  <c r="J31" i="8"/>
  <c r="K31" i="8" s="1"/>
  <c r="L31" i="8" s="1"/>
  <c r="J33" i="104" l="1"/>
  <c r="K33" i="104" s="1"/>
  <c r="L33" i="104" s="1"/>
  <c r="J32" i="103"/>
  <c r="K32" i="103" s="1"/>
  <c r="L32" i="103" s="1"/>
  <c r="J32" i="8"/>
  <c r="K32" i="8" s="1"/>
  <c r="L32" i="8" s="1"/>
  <c r="J34" i="104" l="1"/>
  <c r="K34" i="104" s="1"/>
  <c r="L34" i="104" s="1"/>
  <c r="J33" i="103"/>
  <c r="K33" i="103" s="1"/>
  <c r="L33" i="103" s="1"/>
  <c r="J33" i="8"/>
  <c r="K33" i="8" s="1"/>
  <c r="L33" i="8" s="1"/>
  <c r="J35" i="104" l="1"/>
  <c r="K35" i="104" s="1"/>
  <c r="L35" i="104" s="1"/>
  <c r="J34" i="103"/>
  <c r="K34" i="103" s="1"/>
  <c r="L34" i="103" s="1"/>
  <c r="J34" i="8"/>
  <c r="K34" i="8" s="1"/>
  <c r="L34" i="8" s="1"/>
  <c r="J36" i="104" l="1"/>
  <c r="K36" i="104" s="1"/>
  <c r="L36" i="104" s="1"/>
  <c r="J35" i="103"/>
  <c r="K35" i="103" s="1"/>
  <c r="L35" i="103" s="1"/>
  <c r="J35" i="8"/>
  <c r="K35" i="8" s="1"/>
  <c r="L35" i="8" s="1"/>
  <c r="J37" i="104" l="1"/>
  <c r="K37" i="104" s="1"/>
  <c r="L37" i="104" s="1"/>
  <c r="J36" i="103"/>
  <c r="K36" i="103" s="1"/>
  <c r="L36" i="103" s="1"/>
  <c r="J36" i="8"/>
  <c r="K36" i="8" s="1"/>
  <c r="L36" i="8" s="1"/>
  <c r="J38" i="104" l="1"/>
  <c r="K38" i="104" s="1"/>
  <c r="L38" i="104" s="1"/>
  <c r="J37" i="103"/>
  <c r="K37" i="103" s="1"/>
  <c r="L37" i="103" s="1"/>
  <c r="J37" i="8"/>
  <c r="K37" i="8" s="1"/>
  <c r="L37" i="8" s="1"/>
  <c r="J39" i="104" l="1"/>
  <c r="K39" i="104" s="1"/>
  <c r="L39" i="104" s="1"/>
  <c r="J38" i="103"/>
  <c r="K38" i="103" s="1"/>
  <c r="L38" i="103" s="1"/>
  <c r="J38" i="8"/>
  <c r="K38" i="8" s="1"/>
  <c r="L38" i="8" s="1"/>
  <c r="J40" i="104" l="1"/>
  <c r="K40" i="104" s="1"/>
  <c r="L40" i="104" s="1"/>
  <c r="J39" i="103"/>
  <c r="K39" i="103" s="1"/>
  <c r="L39" i="103" s="1"/>
  <c r="J39" i="8"/>
  <c r="K39" i="8" s="1"/>
  <c r="L39" i="8" s="1"/>
  <c r="J41" i="104" l="1"/>
  <c r="K41" i="104" s="1"/>
  <c r="L41" i="104" s="1"/>
  <c r="J40" i="103"/>
  <c r="K40" i="103" s="1"/>
  <c r="L40" i="103" s="1"/>
  <c r="J40" i="8"/>
  <c r="K40" i="8" s="1"/>
  <c r="L40" i="8" s="1"/>
  <c r="J42" i="104" l="1"/>
  <c r="K42" i="104" s="1"/>
  <c r="L42" i="104" s="1"/>
  <c r="J41" i="103"/>
  <c r="K41" i="103" s="1"/>
  <c r="L41" i="103" s="1"/>
  <c r="J41" i="8"/>
  <c r="K41" i="8" s="1"/>
  <c r="L41" i="8" s="1"/>
  <c r="J43" i="104" l="1"/>
  <c r="K43" i="104" s="1"/>
  <c r="L43" i="104" s="1"/>
  <c r="J42" i="103"/>
  <c r="K42" i="103" s="1"/>
  <c r="L42" i="103" s="1"/>
  <c r="J42" i="8"/>
  <c r="K42" i="8" s="1"/>
  <c r="L42" i="8" s="1"/>
  <c r="J44" i="104" l="1"/>
  <c r="K44" i="104" s="1"/>
  <c r="L44" i="104" s="1"/>
  <c r="J43" i="103"/>
  <c r="K43" i="103" s="1"/>
  <c r="L43" i="103" s="1"/>
  <c r="J43" i="8"/>
  <c r="K43" i="8" s="1"/>
  <c r="L43" i="8" s="1"/>
  <c r="J45" i="104" l="1"/>
  <c r="K45" i="104" s="1"/>
  <c r="L45" i="104" s="1"/>
  <c r="J44" i="103"/>
  <c r="K44" i="103" s="1"/>
  <c r="L44" i="103" s="1"/>
  <c r="J44" i="8"/>
  <c r="K44" i="8" s="1"/>
  <c r="L44" i="8" s="1"/>
  <c r="J46" i="104" l="1"/>
  <c r="K46" i="104" s="1"/>
  <c r="L46" i="104" s="1"/>
  <c r="J45" i="103"/>
  <c r="K45" i="103" s="1"/>
  <c r="L45" i="103" s="1"/>
  <c r="J45" i="8"/>
  <c r="K45" i="8" s="1"/>
  <c r="L45" i="8" s="1"/>
  <c r="J47" i="104" l="1"/>
  <c r="K47" i="104" s="1"/>
  <c r="L47" i="104" s="1"/>
  <c r="J46" i="103"/>
  <c r="K46" i="103" s="1"/>
  <c r="L46" i="103" s="1"/>
  <c r="J46" i="8"/>
  <c r="K46" i="8" s="1"/>
  <c r="L46" i="8" s="1"/>
  <c r="J48" i="104" l="1"/>
  <c r="K48" i="104" s="1"/>
  <c r="L48" i="104" s="1"/>
  <c r="J47" i="103"/>
  <c r="K47" i="103" s="1"/>
  <c r="L47" i="103" s="1"/>
  <c r="J47" i="8"/>
  <c r="K47" i="8" s="1"/>
  <c r="L47" i="8" s="1"/>
  <c r="J49" i="104" l="1"/>
  <c r="K49" i="104" s="1"/>
  <c r="L49" i="104" s="1"/>
  <c r="J48" i="103"/>
  <c r="K48" i="103" s="1"/>
  <c r="L48" i="103" s="1"/>
  <c r="J48" i="8"/>
  <c r="K48" i="8" s="1"/>
  <c r="L48" i="8" s="1"/>
  <c r="J50" i="104" l="1"/>
  <c r="K50" i="104" s="1"/>
  <c r="L50" i="104" s="1"/>
  <c r="J49" i="103"/>
  <c r="K49" i="103" s="1"/>
  <c r="L49" i="103" s="1"/>
  <c r="J49" i="8"/>
  <c r="K49" i="8" s="1"/>
  <c r="L49" i="8" s="1"/>
  <c r="J51" i="104" l="1"/>
  <c r="K51" i="104" s="1"/>
  <c r="L51" i="104" s="1"/>
  <c r="J50" i="103"/>
  <c r="K50" i="103" s="1"/>
  <c r="L50" i="103" s="1"/>
  <c r="J50" i="8"/>
  <c r="K50" i="8" s="1"/>
  <c r="L50" i="8" s="1"/>
  <c r="J52" i="104" l="1"/>
  <c r="K52" i="104" s="1"/>
  <c r="L52" i="104" s="1"/>
  <c r="J51" i="103"/>
  <c r="K51" i="103" s="1"/>
  <c r="L51" i="103" s="1"/>
  <c r="J51" i="8"/>
  <c r="K51" i="8" s="1"/>
  <c r="L51" i="8" s="1"/>
  <c r="J53" i="104" l="1"/>
  <c r="K53" i="104" s="1"/>
  <c r="L53" i="104" s="1"/>
  <c r="J52" i="103"/>
  <c r="K52" i="103" s="1"/>
  <c r="L52" i="103" s="1"/>
  <c r="J52" i="8"/>
  <c r="K52" i="8" s="1"/>
  <c r="L52" i="8" s="1"/>
  <c r="J54" i="104" l="1"/>
  <c r="K54" i="104" s="1"/>
  <c r="L54" i="104" s="1"/>
  <c r="J53" i="103"/>
  <c r="K53" i="103" s="1"/>
  <c r="L53" i="103" s="1"/>
  <c r="J53" i="8"/>
  <c r="K53" i="8" s="1"/>
  <c r="L53" i="8" s="1"/>
  <c r="J55" i="104" l="1"/>
  <c r="K55" i="104" s="1"/>
  <c r="L55" i="104" s="1"/>
  <c r="J54" i="103"/>
  <c r="K54" i="103" s="1"/>
  <c r="L54" i="103" s="1"/>
  <c r="J54" i="8"/>
  <c r="K54" i="8" s="1"/>
  <c r="L54" i="8" s="1"/>
  <c r="J56" i="104" l="1"/>
  <c r="K56" i="104" s="1"/>
  <c r="L56" i="104" s="1"/>
  <c r="J55" i="103"/>
  <c r="K55" i="103" s="1"/>
  <c r="L55" i="103" s="1"/>
  <c r="J55" i="8"/>
  <c r="K55" i="8" s="1"/>
  <c r="L55" i="8" s="1"/>
  <c r="J57" i="104" l="1"/>
  <c r="K57" i="104" s="1"/>
  <c r="L57" i="104" s="1"/>
  <c r="J56" i="103"/>
  <c r="K56" i="103" s="1"/>
  <c r="L56" i="103" s="1"/>
  <c r="J56" i="8"/>
  <c r="K56" i="8" s="1"/>
  <c r="L56" i="8" s="1"/>
  <c r="J58" i="104" l="1"/>
  <c r="K58" i="104" s="1"/>
  <c r="L58" i="104" s="1"/>
  <c r="J57" i="103"/>
  <c r="K57" i="103" s="1"/>
  <c r="L57" i="103" s="1"/>
  <c r="J57" i="8"/>
  <c r="K57" i="8" s="1"/>
  <c r="L57" i="8" s="1"/>
  <c r="J59" i="104" l="1"/>
  <c r="K59" i="104" s="1"/>
  <c r="L59" i="104" s="1"/>
  <c r="J58" i="103"/>
  <c r="K58" i="103" s="1"/>
  <c r="L58" i="103" s="1"/>
  <c r="J58" i="8"/>
  <c r="K58" i="8" s="1"/>
  <c r="L58" i="8" s="1"/>
  <c r="J60" i="104" l="1"/>
  <c r="K60" i="104" s="1"/>
  <c r="L60" i="104" s="1"/>
  <c r="J59" i="103"/>
  <c r="K59" i="103" s="1"/>
  <c r="L59" i="103" s="1"/>
  <c r="J59" i="8"/>
  <c r="K59" i="8" s="1"/>
  <c r="L59" i="8" s="1"/>
  <c r="J61" i="104" l="1"/>
  <c r="K61" i="104" s="1"/>
  <c r="L61" i="104" s="1"/>
  <c r="J60" i="103"/>
  <c r="K60" i="103" s="1"/>
  <c r="L60" i="103" s="1"/>
  <c r="J60" i="8"/>
  <c r="K60" i="8" s="1"/>
  <c r="L60" i="8" s="1"/>
  <c r="J62" i="104" l="1"/>
  <c r="K62" i="104" s="1"/>
  <c r="L62" i="104" s="1"/>
  <c r="J61" i="103"/>
  <c r="K61" i="103" s="1"/>
  <c r="L61" i="103" s="1"/>
  <c r="J61" i="8"/>
  <c r="K61" i="8" s="1"/>
  <c r="L61" i="8" s="1"/>
  <c r="J63" i="104" l="1"/>
  <c r="K63" i="104" s="1"/>
  <c r="L63" i="104" s="1"/>
  <c r="J62" i="103"/>
  <c r="K62" i="103" s="1"/>
  <c r="L62" i="103" s="1"/>
  <c r="J62" i="8"/>
  <c r="K62" i="8" s="1"/>
  <c r="L62" i="8" s="1"/>
  <c r="J64" i="104" l="1"/>
  <c r="K64" i="104" s="1"/>
  <c r="L64" i="104" s="1"/>
  <c r="J63" i="103"/>
  <c r="K63" i="103" s="1"/>
  <c r="L63" i="103" s="1"/>
  <c r="J63" i="8"/>
  <c r="K63" i="8" s="1"/>
  <c r="L63" i="8" s="1"/>
  <c r="J65" i="104" l="1"/>
  <c r="K65" i="104" s="1"/>
  <c r="L65" i="104" s="1"/>
  <c r="J64" i="103"/>
  <c r="K64" i="103" s="1"/>
  <c r="L64" i="103" s="1"/>
  <c r="J64" i="8"/>
  <c r="K64" i="8" s="1"/>
  <c r="L64" i="8" s="1"/>
  <c r="J66" i="104" l="1"/>
  <c r="K66" i="104" s="1"/>
  <c r="L66" i="104" s="1"/>
  <c r="J65" i="103"/>
  <c r="K65" i="103" s="1"/>
  <c r="L65" i="103" s="1"/>
  <c r="J65" i="8"/>
  <c r="K65" i="8" s="1"/>
  <c r="L65" i="8" s="1"/>
  <c r="J67" i="104" l="1"/>
  <c r="K67" i="104" s="1"/>
  <c r="L67" i="104" s="1"/>
  <c r="J66" i="103"/>
  <c r="K66" i="103" s="1"/>
  <c r="L66" i="103" s="1"/>
  <c r="J66" i="8"/>
  <c r="K66" i="8" s="1"/>
  <c r="L66" i="8" s="1"/>
  <c r="J68" i="104" l="1"/>
  <c r="K68" i="104" s="1"/>
  <c r="L68" i="104" s="1"/>
  <c r="J67" i="103"/>
  <c r="K67" i="103" s="1"/>
  <c r="L67" i="103" s="1"/>
  <c r="J67" i="8"/>
  <c r="K67" i="8" s="1"/>
  <c r="L67" i="8" s="1"/>
  <c r="J69" i="104" l="1"/>
  <c r="K69" i="104" s="1"/>
  <c r="L69" i="104" s="1"/>
  <c r="J68" i="103"/>
  <c r="K68" i="103" s="1"/>
  <c r="L68" i="103" s="1"/>
  <c r="J68" i="8"/>
  <c r="K68" i="8" s="1"/>
  <c r="L68" i="8" s="1"/>
  <c r="J70" i="104" l="1"/>
  <c r="K70" i="104" s="1"/>
  <c r="L70" i="104" s="1"/>
  <c r="J69" i="103"/>
  <c r="K69" i="103" s="1"/>
  <c r="L69" i="103" s="1"/>
  <c r="J69" i="8"/>
  <c r="K69" i="8" s="1"/>
  <c r="L69" i="8" s="1"/>
  <c r="J71" i="104" l="1"/>
  <c r="K71" i="104" s="1"/>
  <c r="L71" i="104" s="1"/>
  <c r="J70" i="103"/>
  <c r="K70" i="103" s="1"/>
  <c r="L70" i="103" s="1"/>
  <c r="J70" i="8"/>
  <c r="K70" i="8" s="1"/>
  <c r="L70" i="8" s="1"/>
  <c r="J72" i="104" l="1"/>
  <c r="K72" i="104" s="1"/>
  <c r="L72" i="104" s="1"/>
  <c r="J71" i="103"/>
  <c r="K71" i="103" s="1"/>
  <c r="L71" i="103" s="1"/>
  <c r="J71" i="8"/>
  <c r="K71" i="8" s="1"/>
  <c r="L71" i="8" s="1"/>
  <c r="J73" i="104" l="1"/>
  <c r="K73" i="104" s="1"/>
  <c r="L73" i="104" s="1"/>
  <c r="J72" i="103"/>
  <c r="K72" i="103" s="1"/>
  <c r="L72" i="103" s="1"/>
  <c r="J72" i="8"/>
  <c r="K72" i="8" s="1"/>
  <c r="L72" i="8" s="1"/>
  <c r="J74" i="104" l="1"/>
  <c r="K74" i="104" s="1"/>
  <c r="L74" i="104" s="1"/>
  <c r="J73" i="103"/>
  <c r="K73" i="103" s="1"/>
  <c r="L73" i="103" s="1"/>
  <c r="J73" i="8"/>
  <c r="K73" i="8" s="1"/>
  <c r="L73" i="8" s="1"/>
  <c r="J75" i="104" l="1"/>
  <c r="K75" i="104" s="1"/>
  <c r="L75" i="104" s="1"/>
  <c r="J74" i="103"/>
  <c r="K74" i="103" s="1"/>
  <c r="L74" i="103" s="1"/>
  <c r="J74" i="8"/>
  <c r="K74" i="8" s="1"/>
  <c r="L74" i="8" s="1"/>
  <c r="J76" i="104" l="1"/>
  <c r="K76" i="104" s="1"/>
  <c r="L76" i="104" s="1"/>
  <c r="J75" i="103"/>
  <c r="K75" i="103" s="1"/>
  <c r="L75" i="103" s="1"/>
  <c r="J75" i="8"/>
  <c r="K75" i="8" s="1"/>
  <c r="L75" i="8" s="1"/>
  <c r="J77" i="104" l="1"/>
  <c r="K77" i="104" s="1"/>
  <c r="L77" i="104" s="1"/>
  <c r="J76" i="103"/>
  <c r="K76" i="103" s="1"/>
  <c r="L76" i="103" s="1"/>
  <c r="J76" i="8"/>
  <c r="K76" i="8" s="1"/>
  <c r="L76" i="8" s="1"/>
  <c r="J78" i="104" l="1"/>
  <c r="K78" i="104" s="1"/>
  <c r="L78" i="104" s="1"/>
  <c r="J77" i="103"/>
  <c r="K77" i="103" s="1"/>
  <c r="L77" i="103" s="1"/>
  <c r="J77" i="8"/>
  <c r="K77" i="8" s="1"/>
  <c r="L77" i="8" s="1"/>
  <c r="J79" i="104" l="1"/>
  <c r="K79" i="104" s="1"/>
  <c r="L79" i="104" s="1"/>
  <c r="J78" i="103"/>
  <c r="K78" i="103" s="1"/>
  <c r="L78" i="103" s="1"/>
  <c r="J78" i="8"/>
  <c r="K78" i="8" s="1"/>
  <c r="L78" i="8" s="1"/>
  <c r="J80" i="104" l="1"/>
  <c r="K80" i="104" s="1"/>
  <c r="L80" i="104" s="1"/>
  <c r="J79" i="103"/>
  <c r="K79" i="103" s="1"/>
  <c r="L79" i="103" s="1"/>
  <c r="J79" i="8"/>
  <c r="K79" i="8" s="1"/>
  <c r="L79" i="8" s="1"/>
  <c r="J81" i="104" l="1"/>
  <c r="K81" i="104" s="1"/>
  <c r="L81" i="104" s="1"/>
  <c r="J80" i="103"/>
  <c r="K80" i="103" s="1"/>
  <c r="L80" i="103" s="1"/>
  <c r="J80" i="8"/>
  <c r="K80" i="8" s="1"/>
  <c r="L80" i="8" s="1"/>
  <c r="J82" i="104" l="1"/>
  <c r="K82" i="104" s="1"/>
  <c r="L82" i="104" s="1"/>
  <c r="J81" i="103"/>
  <c r="K81" i="103" s="1"/>
  <c r="L81" i="103" s="1"/>
  <c r="J81" i="8"/>
  <c r="K81" i="8" s="1"/>
  <c r="L81" i="8" s="1"/>
  <c r="J83" i="104" l="1"/>
  <c r="K83" i="104" s="1"/>
  <c r="L83" i="104" s="1"/>
  <c r="J82" i="103"/>
  <c r="K82" i="103" s="1"/>
  <c r="L82" i="103" s="1"/>
  <c r="J82" i="8"/>
  <c r="K82" i="8" s="1"/>
  <c r="L82" i="8" s="1"/>
  <c r="J84" i="104" l="1"/>
  <c r="K84" i="104" s="1"/>
  <c r="L84" i="104" s="1"/>
  <c r="J83" i="103"/>
  <c r="K83" i="103" s="1"/>
  <c r="L83" i="103" s="1"/>
  <c r="J83" i="8"/>
  <c r="K83" i="8" s="1"/>
  <c r="L83" i="8" s="1"/>
  <c r="J85" i="104" l="1"/>
  <c r="K85" i="104" s="1"/>
  <c r="L85" i="104" s="1"/>
  <c r="J84" i="103"/>
  <c r="K84" i="103" s="1"/>
  <c r="L84" i="103" s="1"/>
  <c r="J84" i="8"/>
  <c r="K84" i="8" s="1"/>
  <c r="L84" i="8" s="1"/>
  <c r="J86" i="104" l="1"/>
  <c r="K86" i="104" s="1"/>
  <c r="L86" i="104" s="1"/>
  <c r="J85" i="103"/>
  <c r="K85" i="103" s="1"/>
  <c r="L85" i="103" s="1"/>
  <c r="J85" i="8"/>
  <c r="K85" i="8" s="1"/>
  <c r="L85" i="8" s="1"/>
  <c r="J87" i="104" l="1"/>
  <c r="K87" i="104" s="1"/>
  <c r="L87" i="104" s="1"/>
  <c r="J86" i="103"/>
  <c r="K86" i="103" s="1"/>
  <c r="L86" i="103" s="1"/>
  <c r="J86" i="8"/>
  <c r="K86" i="8" s="1"/>
  <c r="L86" i="8" s="1"/>
  <c r="J88" i="104" l="1"/>
  <c r="K88" i="104" s="1"/>
  <c r="L88" i="104" s="1"/>
  <c r="J87" i="103"/>
  <c r="K87" i="103" s="1"/>
  <c r="L87" i="103" s="1"/>
  <c r="J87" i="8"/>
  <c r="K87" i="8" s="1"/>
  <c r="L87" i="8" s="1"/>
  <c r="J89" i="104" l="1"/>
  <c r="K89" i="104" s="1"/>
  <c r="L89" i="104" s="1"/>
  <c r="J88" i="103"/>
  <c r="K88" i="103" s="1"/>
  <c r="L88" i="103" s="1"/>
  <c r="J88" i="8"/>
  <c r="K88" i="8" s="1"/>
  <c r="L88" i="8" s="1"/>
  <c r="J90" i="104" l="1"/>
  <c r="K90" i="104" s="1"/>
  <c r="L90" i="104" s="1"/>
  <c r="J89" i="103"/>
  <c r="K89" i="103" s="1"/>
  <c r="L89" i="103" s="1"/>
  <c r="J89" i="8"/>
  <c r="K89" i="8" s="1"/>
  <c r="L89" i="8" s="1"/>
  <c r="J91" i="104" l="1"/>
  <c r="K91" i="104" s="1"/>
  <c r="L91" i="104" s="1"/>
  <c r="J90" i="103"/>
  <c r="K90" i="103" s="1"/>
  <c r="L90" i="103" s="1"/>
  <c r="J90" i="8"/>
  <c r="K90" i="8" s="1"/>
  <c r="L90" i="8" s="1"/>
  <c r="J92" i="104" l="1"/>
  <c r="K92" i="104" s="1"/>
  <c r="L92" i="104" s="1"/>
  <c r="J91" i="103"/>
  <c r="K91" i="103" s="1"/>
  <c r="L91" i="103" s="1"/>
  <c r="J91" i="8"/>
  <c r="K91" i="8" s="1"/>
  <c r="L91" i="8" s="1"/>
  <c r="J93" i="104" l="1"/>
  <c r="K93" i="104" s="1"/>
  <c r="L93" i="104" s="1"/>
  <c r="J92" i="103"/>
  <c r="K92" i="103" s="1"/>
  <c r="L92" i="103" s="1"/>
  <c r="J92" i="8"/>
  <c r="K92" i="8" s="1"/>
  <c r="L92" i="8" s="1"/>
  <c r="J94" i="104" l="1"/>
  <c r="K94" i="104" s="1"/>
  <c r="L94" i="104" s="1"/>
  <c r="J93" i="103"/>
  <c r="K93" i="103" s="1"/>
  <c r="L93" i="103" s="1"/>
  <c r="J93" i="8"/>
  <c r="K93" i="8" s="1"/>
  <c r="L93" i="8" s="1"/>
  <c r="J95" i="104" l="1"/>
  <c r="K95" i="104" s="1"/>
  <c r="L95" i="104" s="1"/>
  <c r="J94" i="103"/>
  <c r="K94" i="103" s="1"/>
  <c r="L94" i="103" s="1"/>
  <c r="J94" i="8"/>
  <c r="K94" i="8" s="1"/>
  <c r="L94" i="8" s="1"/>
  <c r="J96" i="104" l="1"/>
  <c r="K96" i="104" s="1"/>
  <c r="L96" i="104" s="1"/>
  <c r="J95" i="103"/>
  <c r="K95" i="103" s="1"/>
  <c r="L95" i="103" s="1"/>
  <c r="J95" i="8"/>
  <c r="K95" i="8" s="1"/>
  <c r="L95" i="8" s="1"/>
  <c r="J97" i="104" l="1"/>
  <c r="K97" i="104" s="1"/>
  <c r="L97" i="104" s="1"/>
  <c r="J96" i="103"/>
  <c r="K96" i="103" s="1"/>
  <c r="L96" i="103" s="1"/>
  <c r="J96" i="8"/>
  <c r="K96" i="8" s="1"/>
  <c r="L96" i="8" s="1"/>
  <c r="J98" i="104" l="1"/>
  <c r="K98" i="104" s="1"/>
  <c r="L98" i="104" s="1"/>
  <c r="J97" i="103"/>
  <c r="K97" i="103" s="1"/>
  <c r="L97" i="103" s="1"/>
  <c r="J97" i="8"/>
  <c r="K97" i="8" s="1"/>
  <c r="L97" i="8" s="1"/>
  <c r="I100" i="104" l="1"/>
  <c r="I101" i="104" s="1"/>
  <c r="I102" i="104" s="1"/>
  <c r="J99" i="104"/>
  <c r="K99" i="104" s="1"/>
  <c r="L99" i="104" s="1"/>
  <c r="J98" i="103"/>
  <c r="K98" i="103" s="1"/>
  <c r="L98" i="103" s="1"/>
  <c r="J98" i="8"/>
  <c r="K98" i="8" s="1"/>
  <c r="L98" i="8" s="1"/>
  <c r="J100" i="104" l="1"/>
  <c r="K100" i="104" s="1"/>
  <c r="L100" i="104" s="1"/>
  <c r="J99" i="103"/>
  <c r="K99" i="103" s="1"/>
  <c r="L99" i="103" s="1"/>
  <c r="J99" i="8"/>
  <c r="K99" i="8" s="1"/>
  <c r="L99" i="8" s="1"/>
  <c r="J101" i="104" l="1"/>
  <c r="K101" i="104" s="1"/>
  <c r="L101" i="104" s="1"/>
  <c r="J100" i="103"/>
  <c r="K100" i="103" s="1"/>
  <c r="L100" i="103" s="1"/>
  <c r="J100" i="8"/>
  <c r="K100" i="8" s="1"/>
  <c r="L100" i="8" s="1"/>
  <c r="I103" i="104" l="1"/>
  <c r="J102" i="104"/>
  <c r="K102" i="104" s="1"/>
  <c r="L102" i="104" s="1"/>
  <c r="J101" i="103"/>
  <c r="K101" i="103" s="1"/>
  <c r="L101" i="103" s="1"/>
  <c r="J101" i="8"/>
  <c r="K101" i="8" s="1"/>
  <c r="L101" i="8" s="1"/>
  <c r="I104" i="104" l="1"/>
  <c r="J104" i="104" s="1"/>
  <c r="J103" i="104"/>
  <c r="K103" i="104" s="1"/>
  <c r="L103" i="104" s="1"/>
  <c r="J102" i="103"/>
  <c r="K102" i="103" s="1"/>
  <c r="L102" i="103" s="1"/>
  <c r="J102" i="8"/>
  <c r="K102" i="8" s="1"/>
  <c r="L102" i="8" s="1"/>
  <c r="K104" i="104" l="1"/>
  <c r="J105" i="104"/>
  <c r="J103" i="103"/>
  <c r="K103" i="103" s="1"/>
  <c r="L103" i="103" s="1"/>
  <c r="J103" i="8"/>
  <c r="K103" i="8" s="1"/>
  <c r="L103" i="8" s="1"/>
  <c r="L104" i="104" l="1"/>
  <c r="K105" i="104"/>
  <c r="J104" i="103"/>
  <c r="K104" i="103" s="1"/>
  <c r="L104" i="103" s="1"/>
  <c r="J104" i="8"/>
  <c r="K104" i="8" s="1"/>
  <c r="L104" i="8" s="1"/>
  <c r="J105" i="103" l="1"/>
  <c r="K105" i="103" s="1"/>
  <c r="L105" i="103" s="1"/>
  <c r="J105" i="8"/>
  <c r="K105" i="8" s="1"/>
  <c r="L105" i="8" s="1"/>
  <c r="J106" i="103" l="1"/>
  <c r="K106" i="103" s="1"/>
  <c r="L106" i="103" s="1"/>
  <c r="J106" i="8"/>
  <c r="K106" i="8" s="1"/>
  <c r="L106" i="8" s="1"/>
  <c r="J107" i="103" l="1"/>
  <c r="K107" i="103" s="1"/>
  <c r="L107" i="103" s="1"/>
  <c r="J107" i="8"/>
  <c r="K107" i="8" s="1"/>
  <c r="L107" i="8" s="1"/>
  <c r="J108" i="103" l="1"/>
  <c r="K108" i="103" s="1"/>
  <c r="L108" i="103" s="1"/>
  <c r="J108" i="8"/>
  <c r="K108" i="8" s="1"/>
  <c r="L108" i="8" s="1"/>
  <c r="J109" i="103" l="1"/>
  <c r="K109" i="103" s="1"/>
  <c r="L109" i="103" s="1"/>
  <c r="J109" i="8"/>
  <c r="K109" i="8" s="1"/>
  <c r="L109" i="8" s="1"/>
  <c r="J111" i="103" l="1"/>
  <c r="K111" i="103" s="1"/>
  <c r="L111" i="103" s="1"/>
  <c r="J110" i="8"/>
  <c r="K110" i="8" s="1"/>
  <c r="L110" i="8" s="1"/>
  <c r="J112" i="103" l="1"/>
  <c r="K112" i="103" s="1"/>
  <c r="L112" i="103" s="1"/>
  <c r="I113" i="103"/>
  <c r="J113" i="103" s="1"/>
  <c r="K113" i="103" s="1"/>
  <c r="J114" i="103"/>
  <c r="J111" i="8"/>
  <c r="K111" i="8" s="1"/>
  <c r="L111" i="8" s="1"/>
  <c r="L113" i="103" l="1"/>
  <c r="K114" i="103"/>
  <c r="J112" i="8"/>
  <c r="K112" i="8" s="1"/>
  <c r="L112" i="8" s="1"/>
  <c r="J113" i="8" l="1"/>
  <c r="K113" i="8" s="1"/>
  <c r="L113" i="8" s="1"/>
  <c r="J114" i="8" l="1"/>
  <c r="K114" i="8" s="1"/>
  <c r="L114" i="8" s="1"/>
  <c r="J115" i="8" l="1"/>
  <c r="K115" i="8" s="1"/>
  <c r="L115" i="8" s="1"/>
  <c r="J116" i="8" l="1"/>
  <c r="K116" i="8" s="1"/>
  <c r="L116" i="8" s="1"/>
  <c r="J117" i="8" l="1"/>
  <c r="K117" i="8" s="1"/>
  <c r="L117" i="8" s="1"/>
  <c r="J118" i="8" l="1"/>
  <c r="K118" i="8" s="1"/>
  <c r="L118" i="8" s="1"/>
  <c r="J119" i="8" l="1"/>
  <c r="K119" i="8" s="1"/>
  <c r="L119" i="8" s="1"/>
  <c r="J120" i="8" l="1"/>
  <c r="K120" i="8" s="1"/>
  <c r="L120" i="8" s="1"/>
  <c r="J121" i="8" l="1"/>
  <c r="K121" i="8" s="1"/>
  <c r="L121" i="8" s="1"/>
  <c r="J122" i="8" l="1"/>
  <c r="K122" i="8" s="1"/>
  <c r="L122" i="8" s="1"/>
  <c r="J123" i="8" l="1"/>
  <c r="K123" i="8" s="1"/>
  <c r="L123" i="8" s="1"/>
  <c r="J124" i="8" l="1"/>
  <c r="K124" i="8" s="1"/>
  <c r="L124" i="8" s="1"/>
  <c r="J125" i="8" l="1"/>
  <c r="K125" i="8" s="1"/>
  <c r="L125" i="8" s="1"/>
  <c r="J126" i="8" l="1"/>
  <c r="K126" i="8" s="1"/>
  <c r="L126" i="8" s="1"/>
  <c r="J127" i="8" l="1"/>
  <c r="K127" i="8" s="1"/>
  <c r="L127" i="8" s="1"/>
  <c r="J128" i="8" l="1"/>
  <c r="K128" i="8" s="1"/>
  <c r="L128" i="8" s="1"/>
  <c r="J129" i="8" l="1"/>
  <c r="K129" i="8" s="1"/>
  <c r="L129" i="8" s="1"/>
  <c r="J130" i="8" l="1"/>
  <c r="K130" i="8" s="1"/>
  <c r="L130" i="8" s="1"/>
  <c r="J131" i="8" l="1"/>
  <c r="K131" i="8" s="1"/>
  <c r="L131" i="8" s="1"/>
  <c r="J132" i="8" l="1"/>
  <c r="K132" i="8" s="1"/>
  <c r="L132" i="8" s="1"/>
  <c r="J133" i="8" l="1"/>
  <c r="K133" i="8" s="1"/>
  <c r="L133" i="8" s="1"/>
  <c r="J134" i="8" l="1"/>
  <c r="K134" i="8" s="1"/>
  <c r="L134" i="8" s="1"/>
  <c r="J135" i="8" l="1"/>
  <c r="K135" i="8" s="1"/>
  <c r="L135" i="8" s="1"/>
  <c r="J136" i="8" l="1"/>
  <c r="K136" i="8" s="1"/>
  <c r="L136" i="8" s="1"/>
  <c r="J137" i="8" l="1"/>
  <c r="K137" i="8" s="1"/>
  <c r="L137" i="8" s="1"/>
  <c r="J138" i="8" l="1"/>
  <c r="K138" i="8" s="1"/>
  <c r="L138" i="8" s="1"/>
  <c r="J139" i="8" l="1"/>
  <c r="K139" i="8" s="1"/>
  <c r="L139" i="8" s="1"/>
  <c r="J140" i="8" l="1"/>
  <c r="K140" i="8" s="1"/>
  <c r="L140" i="8" s="1"/>
  <c r="I142" i="8" l="1"/>
  <c r="J141" i="8"/>
  <c r="K141" i="8" s="1"/>
  <c r="L141" i="8" s="1"/>
  <c r="I145" i="8" l="1"/>
  <c r="I146" i="8" s="1"/>
  <c r="I143" i="8"/>
  <c r="J142" i="8"/>
  <c r="K142" i="8" s="1"/>
  <c r="L142" i="8" s="1"/>
  <c r="I144" i="8" l="1"/>
  <c r="J143" i="8"/>
  <c r="K143" i="8" s="1"/>
  <c r="L143" i="8" s="1"/>
  <c r="J144" i="8" l="1"/>
  <c r="K144" i="8" s="1"/>
  <c r="L144" i="8" s="1"/>
  <c r="J146" i="8" l="1"/>
  <c r="J145" i="8"/>
  <c r="K145" i="8" s="1"/>
  <c r="L145" i="8" s="1"/>
  <c r="K146" i="8" l="1"/>
  <c r="J147" i="8"/>
  <c r="L146" i="8" l="1"/>
  <c r="K147" i="8"/>
</calcChain>
</file>

<file path=xl/sharedStrings.xml><?xml version="1.0" encoding="utf-8"?>
<sst xmlns="http://schemas.openxmlformats.org/spreadsheetml/2006/main" count="582" uniqueCount="88">
  <si>
    <t>Sr. No.</t>
  </si>
  <si>
    <t>Floor No.</t>
  </si>
  <si>
    <t>Comp.</t>
  </si>
  <si>
    <t xml:space="preserve">Built up Area in 
Sq. ft. 
</t>
  </si>
  <si>
    <t>Total</t>
  </si>
  <si>
    <t xml:space="preserve">Total Number of Flats </t>
  </si>
  <si>
    <t>Carpet Area in Sq. Ft.</t>
  </si>
  <si>
    <t>Built up Area in Sq. Ft.</t>
  </si>
  <si>
    <t>Project</t>
  </si>
  <si>
    <t>Date</t>
  </si>
  <si>
    <t>Flat</t>
  </si>
  <si>
    <t>Value</t>
  </si>
  <si>
    <t>1st Flr</t>
  </si>
  <si>
    <t>1BHK</t>
  </si>
  <si>
    <t>2BHK</t>
  </si>
  <si>
    <t>1 BHK</t>
  </si>
  <si>
    <t>2 BHK</t>
  </si>
  <si>
    <t>Ref</t>
  </si>
  <si>
    <t>3 BHK</t>
  </si>
  <si>
    <t>Tot - 4</t>
  </si>
  <si>
    <t>3BHK</t>
  </si>
  <si>
    <t>3.5 BHK</t>
  </si>
  <si>
    <r>
      <t>Market Value (</t>
    </r>
    <r>
      <rPr>
        <b/>
        <sz val="10"/>
        <color rgb="FFFF0000"/>
        <rFont val="Rupee Foradian"/>
        <family val="2"/>
      </rPr>
      <t>`</t>
    </r>
    <r>
      <rPr>
        <b/>
        <sz val="10"/>
        <color rgb="FFFF0000"/>
        <rFont val="Arial Narrow"/>
        <family val="2"/>
      </rPr>
      <t>)</t>
    </r>
  </si>
  <si>
    <r>
      <t>Realizable Value                       in (</t>
    </r>
    <r>
      <rPr>
        <b/>
        <sz val="7.5"/>
        <color rgb="FFFF0000"/>
        <rFont val="Rupee Foradian"/>
        <family val="2"/>
      </rPr>
      <t>`</t>
    </r>
    <r>
      <rPr>
        <b/>
        <sz val="7.5"/>
        <color rgb="FFFF0000"/>
        <rFont val="Arial Narrow"/>
        <family val="2"/>
      </rPr>
      <t>)</t>
    </r>
  </si>
  <si>
    <t>3BHK UL LL</t>
  </si>
  <si>
    <t>3 BHK Optima</t>
  </si>
  <si>
    <t>Retail</t>
  </si>
  <si>
    <t>Tower - 1</t>
  </si>
  <si>
    <t>Typical - 2-6,8-13, 15-20, 22-27, 29-33 &amp; 36th Flr</t>
  </si>
  <si>
    <t>Typical - 7,14,21, 28th Flr</t>
  </si>
  <si>
    <t>Tot - 3</t>
  </si>
  <si>
    <t>38th Flr</t>
  </si>
  <si>
    <t>35th Flr (Ref)</t>
  </si>
  <si>
    <t>3 BHK Study</t>
  </si>
  <si>
    <t>4 BHK Study</t>
  </si>
  <si>
    <t>Tower - 2</t>
  </si>
  <si>
    <t>4.5 BHK</t>
  </si>
  <si>
    <t>Tower - 3</t>
  </si>
  <si>
    <t>Typical -  2-6, 8-13, 15-20, 22-27, 29-34 &amp; 36th Flr</t>
  </si>
  <si>
    <t>Typical - 7,14,21 &amp; 28th Flr</t>
  </si>
  <si>
    <t>Tot - 1</t>
  </si>
  <si>
    <t>35th Flr</t>
  </si>
  <si>
    <t>23.01.2024</t>
  </si>
  <si>
    <t>T1-2803</t>
  </si>
  <si>
    <t>BUA</t>
  </si>
  <si>
    <t>Rate BUA</t>
  </si>
  <si>
    <t>T2-1403</t>
  </si>
  <si>
    <t>24.01.2024</t>
  </si>
  <si>
    <t>T1-3003</t>
  </si>
  <si>
    <t>25.1.2024</t>
  </si>
  <si>
    <t>T1-1403</t>
  </si>
  <si>
    <t>05.01.2024</t>
  </si>
  <si>
    <t>T2-1702</t>
  </si>
  <si>
    <t>T1-3502</t>
  </si>
  <si>
    <t>9.02.2024</t>
  </si>
  <si>
    <t>T2-2602</t>
  </si>
  <si>
    <t>12.02.2024</t>
  </si>
  <si>
    <t>25.01.2024</t>
  </si>
  <si>
    <t>T1-2801</t>
  </si>
  <si>
    <t>T1-2404</t>
  </si>
  <si>
    <t>T2-1602</t>
  </si>
  <si>
    <t xml:space="preserve">Deck </t>
  </si>
  <si>
    <t xml:space="preserve">As per Builder RERA Carpet Area in 
Sq. ft. 
</t>
  </si>
  <si>
    <t xml:space="preserve">  As per Approved Plan                     Flat No.</t>
  </si>
  <si>
    <t xml:space="preserve"> As per Builder  Flat No.</t>
  </si>
  <si>
    <t>3702 &amp; 3802</t>
  </si>
  <si>
    <t>38 &amp; 37</t>
  </si>
  <si>
    <t>38 &amp; 39</t>
  </si>
  <si>
    <t>3802 &amp; 3902</t>
  </si>
  <si>
    <t>3803 &amp; 3903</t>
  </si>
  <si>
    <t>37th &amp; 38th Flr Duplex flat</t>
  </si>
  <si>
    <t>6.5 BHK</t>
  </si>
  <si>
    <t>Tot -1</t>
  </si>
  <si>
    <t>3801 &amp; 3902</t>
  </si>
  <si>
    <t>3701 &amp; 3801</t>
  </si>
  <si>
    <t>3801 &amp; 3901</t>
  </si>
  <si>
    <t>3703 &amp; 3803</t>
  </si>
  <si>
    <t>3704 &amp; 3804</t>
  </si>
  <si>
    <t>3804 &amp; 3904</t>
  </si>
  <si>
    <t>37 &amp; 38</t>
  </si>
  <si>
    <r>
      <t xml:space="preserve">Rate per 
Sq. ft. on Carpet Area 
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</si>
  <si>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r>
      <t xml:space="preserve">Realizable Value /                   Fair Market Value                        as on date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  <scheme val="minor"/>
      </rPr>
      <t xml:space="preserve">
</t>
    </r>
  </si>
  <si>
    <r>
      <t xml:space="preserve">Final Realizable Value after completion of flat                           (including Parking, GST &amp; Other Charges)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  <scheme val="minor"/>
      </rPr>
      <t xml:space="preserve">
</t>
    </r>
  </si>
  <si>
    <r>
      <t xml:space="preserve">Expected Rent per month (After Completion)               in </t>
    </r>
    <r>
      <rPr>
        <b/>
        <sz val="7"/>
        <color theme="1"/>
        <rFont val="Rupee Foradian"/>
        <family val="2"/>
      </rPr>
      <t>`</t>
    </r>
  </si>
  <si>
    <r>
      <t xml:space="preserve">Cost of Construction                                 in </t>
    </r>
    <r>
      <rPr>
        <b/>
        <sz val="7"/>
        <color theme="1"/>
        <rFont val="Rupee Foradian"/>
        <family val="2"/>
      </rPr>
      <t>`</t>
    </r>
  </si>
  <si>
    <t xml:space="preserve">1 BHK - 04                                                                                                                               2 BHK - 138                                                  3 BHK - 01                                3.5 BHK - 02                    </t>
  </si>
  <si>
    <t xml:space="preserve">                                                                                                                             3.5 BHK - 38                           4.5 BHK - 72                                          6.5 BHK - 02                                                                                            </t>
  </si>
  <si>
    <t xml:space="preserve">                                                                                                                             3 BHK - 63                           3.5 BHK - 38                                        4.5 BHK - 02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</si>
</sst>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333333"/>
      <name val="Open Sans"/>
      <family val="2"/>
    </font>
    <font>
      <sz val="11"/>
      <color rgb="FF000000"/>
      <name val="Calibri"/>
      <family val="2"/>
      <scheme val="minor"/>
    </font>
    <font>
      <b/>
      <sz val="10"/>
      <color rgb="FFFF0000"/>
      <name val="Arial Narrow"/>
      <family val="2"/>
    </font>
    <font>
      <b/>
      <sz val="11"/>
      <color rgb="FFFF0000"/>
      <name val="Arial Narrow"/>
      <family val="2"/>
    </font>
    <font>
      <b/>
      <sz val="7.5"/>
      <color rgb="FFFF0000"/>
      <name val="Arial Narrow"/>
      <family val="2"/>
    </font>
    <font>
      <b/>
      <sz val="10"/>
      <color rgb="FFFF0000"/>
      <name val="Rupee Foradian"/>
      <family val="2"/>
    </font>
    <font>
      <b/>
      <sz val="7.5"/>
      <color rgb="FFFF0000"/>
      <name val="Rupee Foradian"/>
      <family val="2"/>
    </font>
    <font>
      <sz val="11"/>
      <color rgb="FFFF0000"/>
      <name val="Arial Narrow"/>
      <family val="2"/>
    </font>
    <font>
      <sz val="8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7"/>
      <color theme="1"/>
      <name val="Arial Narrow"/>
      <family val="2"/>
    </font>
    <font>
      <b/>
      <sz val="7"/>
      <color theme="1"/>
      <name val="Rupee Foradian"/>
      <family val="2"/>
    </font>
    <font>
      <b/>
      <sz val="7"/>
      <color theme="1"/>
      <name val="Calibri"/>
      <family val="2"/>
      <scheme val="minor"/>
    </font>
    <font>
      <sz val="9"/>
      <color theme="1"/>
      <name val="Arial Narrow"/>
      <family val="2"/>
    </font>
    <font>
      <b/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0"/>
      <color theme="1"/>
      <name val="Arial Narrow"/>
      <family val="2"/>
    </font>
    <font>
      <b/>
      <sz val="9"/>
      <color rgb="FF000000"/>
      <name val="Arial Narrow"/>
      <family val="2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02">
    <xf numFmtId="0" fontId="0" fillId="0" borderId="0" xfId="0"/>
    <xf numFmtId="0" fontId="2" fillId="0" borderId="0" xfId="0" applyFont="1"/>
    <xf numFmtId="1" fontId="0" fillId="0" borderId="0" xfId="0" applyNumberFormat="1"/>
    <xf numFmtId="0" fontId="3" fillId="0" borderId="0" xfId="0" applyFont="1"/>
    <xf numFmtId="1" fontId="3" fillId="0" borderId="0" xfId="0" applyNumberFormat="1" applyFont="1"/>
    <xf numFmtId="43" fontId="3" fillId="0" borderId="0" xfId="3" applyFont="1"/>
    <xf numFmtId="43" fontId="0" fillId="0" borderId="0" xfId="0" applyNumberFormat="1"/>
    <xf numFmtId="43" fontId="0" fillId="0" borderId="0" xfId="3" applyFont="1"/>
    <xf numFmtId="43" fontId="3" fillId="0" borderId="0" xfId="0" applyNumberFormat="1" applyFont="1"/>
    <xf numFmtId="0" fontId="4" fillId="0" borderId="0" xfId="0" applyFont="1"/>
    <xf numFmtId="0" fontId="5" fillId="2" borderId="5" xfId="0" applyFont="1" applyFill="1" applyBorder="1" applyAlignment="1">
      <alignment horizontal="center" vertical="top" wrapText="1"/>
    </xf>
    <xf numFmtId="0" fontId="5" fillId="3" borderId="5" xfId="0" applyFont="1" applyFill="1" applyBorder="1" applyAlignment="1">
      <alignment horizontal="center" vertical="top" wrapText="1"/>
    </xf>
    <xf numFmtId="0" fontId="2" fillId="0" borderId="0" xfId="0" applyFont="1" applyAlignment="1">
      <alignment horizontal="center"/>
    </xf>
    <xf numFmtId="43" fontId="2" fillId="0" borderId="0" xfId="3" applyFont="1" applyAlignment="1">
      <alignment horizontal="center"/>
    </xf>
    <xf numFmtId="43" fontId="0" fillId="0" borderId="0" xfId="3" applyFont="1" applyFill="1"/>
    <xf numFmtId="0" fontId="2" fillId="4" borderId="0" xfId="0" applyFont="1" applyFill="1"/>
    <xf numFmtId="0" fontId="5" fillId="2" borderId="5" xfId="0" applyFont="1" applyFill="1" applyBorder="1" applyAlignment="1">
      <alignment horizontal="left" vertical="top" wrapText="1"/>
    </xf>
    <xf numFmtId="0" fontId="5" fillId="3" borderId="5" xfId="0" applyFont="1" applyFill="1" applyBorder="1" applyAlignment="1">
      <alignment horizontal="left" vertical="top" wrapText="1"/>
    </xf>
    <xf numFmtId="0" fontId="6" fillId="0" borderId="0" xfId="0" applyFont="1"/>
    <xf numFmtId="0" fontId="5" fillId="2" borderId="5" xfId="0" applyFont="1" applyFill="1" applyBorder="1" applyAlignment="1">
      <alignment vertical="top" wrapText="1"/>
    </xf>
    <xf numFmtId="0" fontId="5" fillId="3" borderId="5" xfId="0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7" fillId="0" borderId="0" xfId="0" applyFont="1"/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1" fontId="12" fillId="0" borderId="1" xfId="0" applyNumberFormat="1" applyFont="1" applyBorder="1" applyAlignment="1">
      <alignment horizontal="center" vertical="center"/>
    </xf>
    <xf numFmtId="1" fontId="12" fillId="0" borderId="4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 wrapText="1"/>
    </xf>
    <xf numFmtId="1" fontId="0" fillId="0" borderId="0" xfId="0" applyNumberFormat="1" applyAlignment="1">
      <alignment horizontal="center"/>
    </xf>
    <xf numFmtId="0" fontId="0" fillId="4" borderId="0" xfId="0" applyFill="1"/>
    <xf numFmtId="1" fontId="0" fillId="4" borderId="0" xfId="0" applyNumberFormat="1" applyFill="1"/>
    <xf numFmtId="0" fontId="0" fillId="0" borderId="0" xfId="0" applyAlignment="1">
      <alignment horizontal="center"/>
    </xf>
    <xf numFmtId="165" fontId="0" fillId="0" borderId="0" xfId="0" applyNumberFormat="1"/>
    <xf numFmtId="0" fontId="6" fillId="4" borderId="0" xfId="0" applyFont="1" applyFill="1"/>
    <xf numFmtId="0" fontId="0" fillId="5" borderId="0" xfId="0" applyFill="1"/>
    <xf numFmtId="0" fontId="14" fillId="0" borderId="0" xfId="0" applyFont="1"/>
    <xf numFmtId="43" fontId="6" fillId="0" borderId="0" xfId="0" applyNumberFormat="1" applyFont="1"/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top" wrapText="1"/>
    </xf>
    <xf numFmtId="0" fontId="15" fillId="0" borderId="4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/>
    </xf>
    <xf numFmtId="1" fontId="18" fillId="0" borderId="1" xfId="0" applyNumberFormat="1" applyFont="1" applyBorder="1" applyAlignment="1">
      <alignment horizontal="center"/>
    </xf>
    <xf numFmtId="1" fontId="18" fillId="0" borderId="1" xfId="0" applyNumberFormat="1" applyFont="1" applyBorder="1" applyAlignment="1">
      <alignment horizontal="center" vertical="center" wrapText="1"/>
    </xf>
    <xf numFmtId="165" fontId="18" fillId="0" borderId="1" xfId="3" applyNumberFormat="1" applyFont="1" applyFill="1" applyBorder="1" applyAlignment="1">
      <alignment horizontal="center" vertical="center" wrapText="1"/>
    </xf>
    <xf numFmtId="1" fontId="18" fillId="0" borderId="1" xfId="2" applyNumberFormat="1" applyFont="1" applyBorder="1" applyAlignment="1">
      <alignment horizontal="center" vertical="top" wrapText="1"/>
    </xf>
    <xf numFmtId="165" fontId="18" fillId="0" borderId="1" xfId="3" applyNumberFormat="1" applyFont="1" applyBorder="1" applyAlignment="1">
      <alignment horizontal="center" vertical="top" wrapText="1"/>
    </xf>
    <xf numFmtId="0" fontId="18" fillId="5" borderId="1" xfId="0" applyFont="1" applyFill="1" applyBorder="1" applyAlignment="1">
      <alignment horizont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1" fontId="18" fillId="0" borderId="1" xfId="0" applyNumberFormat="1" applyFont="1" applyBorder="1" applyAlignment="1">
      <alignment horizontal="center" vertical="center"/>
    </xf>
    <xf numFmtId="1" fontId="18" fillId="0" borderId="6" xfId="0" applyNumberFormat="1" applyFont="1" applyBorder="1" applyAlignment="1">
      <alignment horizontal="center" vertical="center"/>
    </xf>
    <xf numFmtId="1" fontId="18" fillId="0" borderId="1" xfId="2" applyNumberFormat="1" applyFont="1" applyBorder="1" applyAlignment="1">
      <alignment horizontal="center" vertical="center" wrapText="1"/>
    </xf>
    <xf numFmtId="165" fontId="18" fillId="0" borderId="1" xfId="3" applyNumberFormat="1" applyFont="1" applyBorder="1" applyAlignment="1">
      <alignment horizontal="center" vertical="center" wrapText="1"/>
    </xf>
    <xf numFmtId="1" fontId="19" fillId="0" borderId="1" xfId="0" applyNumberFormat="1" applyFont="1" applyBorder="1" applyAlignment="1">
      <alignment horizontal="center"/>
    </xf>
    <xf numFmtId="1" fontId="20" fillId="0" borderId="1" xfId="0" applyNumberFormat="1" applyFont="1" applyBorder="1"/>
    <xf numFmtId="165" fontId="19" fillId="0" borderId="1" xfId="3" applyNumberFormat="1" applyFont="1" applyFill="1" applyBorder="1" applyAlignment="1">
      <alignment horizontal="center" vertical="center" wrapText="1"/>
    </xf>
    <xf numFmtId="165" fontId="20" fillId="0" borderId="1" xfId="0" applyNumberFormat="1" applyFont="1" applyBorder="1"/>
    <xf numFmtId="0" fontId="15" fillId="5" borderId="1" xfId="0" applyFont="1" applyFill="1" applyBorder="1" applyAlignment="1">
      <alignment horizontal="center" vertical="top" wrapText="1"/>
    </xf>
    <xf numFmtId="1" fontId="18" fillId="0" borderId="4" xfId="0" applyNumberFormat="1" applyFont="1" applyBorder="1" applyAlignment="1">
      <alignment horizontal="center"/>
    </xf>
    <xf numFmtId="0" fontId="20" fillId="0" borderId="1" xfId="0" applyFont="1" applyBorder="1"/>
    <xf numFmtId="165" fontId="22" fillId="0" borderId="1" xfId="0" applyNumberFormat="1" applyFont="1" applyBorder="1" applyAlignment="1">
      <alignment horizontal="center" vertical="center" wrapText="1"/>
    </xf>
    <xf numFmtId="165" fontId="22" fillId="0" borderId="4" xfId="0" applyNumberFormat="1" applyFont="1" applyBorder="1" applyAlignment="1">
      <alignment horizontal="center" vertical="center" wrapText="1"/>
    </xf>
    <xf numFmtId="1" fontId="22" fillId="0" borderId="1" xfId="0" applyNumberFormat="1" applyFont="1" applyBorder="1" applyAlignment="1">
      <alignment horizontal="center" vertical="center"/>
    </xf>
    <xf numFmtId="1" fontId="22" fillId="0" borderId="4" xfId="0" applyNumberFormat="1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1" fontId="19" fillId="0" borderId="1" xfId="0" applyNumberFormat="1" applyFont="1" applyBorder="1" applyAlignment="1">
      <alignment horizontal="center" vertical="center"/>
    </xf>
    <xf numFmtId="1" fontId="19" fillId="0" borderId="4" xfId="0" applyNumberFormat="1" applyFont="1" applyBorder="1" applyAlignment="1">
      <alignment horizontal="center" vertical="center"/>
    </xf>
    <xf numFmtId="165" fontId="19" fillId="0" borderId="1" xfId="0" applyNumberFormat="1" applyFont="1" applyBorder="1" applyAlignment="1">
      <alignment horizontal="center" vertical="center" wrapText="1"/>
    </xf>
    <xf numFmtId="165" fontId="19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43" fontId="0" fillId="0" borderId="0" xfId="3" applyFont="1" applyAlignment="1">
      <alignment vertical="center"/>
    </xf>
    <xf numFmtId="43" fontId="0" fillId="0" borderId="0" xfId="0" applyNumberFormat="1" applyAlignment="1">
      <alignment vertical="center"/>
    </xf>
    <xf numFmtId="0" fontId="0" fillId="0" borderId="0" xfId="0" applyAlignment="1">
      <alignment horizontal="center" vertical="center"/>
    </xf>
    <xf numFmtId="0" fontId="21" fillId="0" borderId="2" xfId="0" applyFont="1" applyBorder="1" applyAlignment="1">
      <alignment horizontal="center"/>
    </xf>
    <xf numFmtId="0" fontId="21" fillId="0" borderId="3" xfId="0" applyFont="1" applyBorder="1" applyAlignment="1">
      <alignment horizontal="center"/>
    </xf>
    <xf numFmtId="0" fontId="21" fillId="0" borderId="4" xfId="0" applyFont="1" applyBorder="1" applyAlignment="1">
      <alignment horizontal="center"/>
    </xf>
    <xf numFmtId="0" fontId="19" fillId="0" borderId="2" xfId="0" applyFont="1" applyBorder="1" applyAlignment="1">
      <alignment horizontal="center"/>
    </xf>
    <xf numFmtId="0" fontId="19" fillId="0" borderId="3" xfId="0" applyFont="1" applyBorder="1" applyAlignment="1">
      <alignment horizontal="center"/>
    </xf>
    <xf numFmtId="0" fontId="19" fillId="0" borderId="4" xfId="0" applyFont="1" applyBorder="1" applyAlignment="1">
      <alignment horizontal="center"/>
    </xf>
    <xf numFmtId="0" fontId="4" fillId="0" borderId="0" xfId="0" applyFont="1" applyAlignment="1">
      <alignment horizontal="center"/>
    </xf>
    <xf numFmtId="14" fontId="5" fillId="0" borderId="0" xfId="0" applyNumberFormat="1" applyFont="1" applyAlignment="1">
      <alignment horizontal="center"/>
    </xf>
    <xf numFmtId="0" fontId="3" fillId="0" borderId="0" xfId="0" applyFont="1" applyFill="1"/>
    <xf numFmtId="0" fontId="0" fillId="0" borderId="0" xfId="0" applyFont="1"/>
    <xf numFmtId="1" fontId="18" fillId="0" borderId="6" xfId="0" applyNumberFormat="1" applyFont="1" applyBorder="1" applyAlignment="1">
      <alignment horizontal="center"/>
    </xf>
    <xf numFmtId="1" fontId="18" fillId="5" borderId="1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1" fontId="18" fillId="0" borderId="1" xfId="0" applyNumberFormat="1" applyFont="1" applyFill="1" applyBorder="1" applyAlignment="1">
      <alignment horizontal="center" vertical="center"/>
    </xf>
    <xf numFmtId="1" fontId="18" fillId="0" borderId="6" xfId="0" applyNumberFormat="1" applyFont="1" applyFill="1" applyBorder="1" applyAlignment="1">
      <alignment horizontal="center" vertical="center"/>
    </xf>
    <xf numFmtId="1" fontId="18" fillId="0" borderId="1" xfId="0" applyNumberFormat="1" applyFont="1" applyFill="1" applyBorder="1" applyAlignment="1">
      <alignment horizontal="center" vertical="center" wrapText="1"/>
    </xf>
    <xf numFmtId="1" fontId="18" fillId="0" borderId="1" xfId="2" applyNumberFormat="1" applyFont="1" applyFill="1" applyBorder="1" applyAlignment="1">
      <alignment horizontal="center" vertical="center" wrapText="1"/>
    </xf>
    <xf numFmtId="0" fontId="0" fillId="0" borderId="0" xfId="0" applyFont="1" applyFill="1"/>
    <xf numFmtId="0" fontId="0" fillId="5" borderId="0" xfId="0" applyFont="1" applyFill="1"/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</cellXfs>
  <cellStyles count="6">
    <cellStyle name="Comma" xfId="3" builtinId="3"/>
    <cellStyle name="Comma 2" xfId="1" xr:uid="{00000000-0005-0000-0000-000001000000}"/>
    <cellStyle name="Comma 2 2" xfId="5" xr:uid="{0344C6FC-667B-4C3E-AB6C-286C70109412}"/>
    <cellStyle name="Comma 3" xfId="4" xr:uid="{05EFBA24-75FD-4C73-9EA6-A06B4E698D8E}"/>
    <cellStyle name="Normal" xfId="0" builtinId="0"/>
    <cellStyle name="Normal 2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png"/><Relationship Id="rId3" Type="http://schemas.openxmlformats.org/officeDocument/2006/relationships/image" Target="../media/image6.png"/><Relationship Id="rId7" Type="http://schemas.openxmlformats.org/officeDocument/2006/relationships/image" Target="../media/image10.png"/><Relationship Id="rId2" Type="http://schemas.openxmlformats.org/officeDocument/2006/relationships/image" Target="../media/image5.png"/><Relationship Id="rId1" Type="http://schemas.openxmlformats.org/officeDocument/2006/relationships/image" Target="../media/image4.png"/><Relationship Id="rId6" Type="http://schemas.openxmlformats.org/officeDocument/2006/relationships/image" Target="../media/image9.png"/><Relationship Id="rId11" Type="http://schemas.openxmlformats.org/officeDocument/2006/relationships/image" Target="../media/image14.png"/><Relationship Id="rId5" Type="http://schemas.openxmlformats.org/officeDocument/2006/relationships/image" Target="../media/image8.png"/><Relationship Id="rId10" Type="http://schemas.openxmlformats.org/officeDocument/2006/relationships/image" Target="../media/image13.png"/><Relationship Id="rId4" Type="http://schemas.openxmlformats.org/officeDocument/2006/relationships/image" Target="../media/image7.png"/><Relationship Id="rId9" Type="http://schemas.openxmlformats.org/officeDocument/2006/relationships/image" Target="../media/image1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18.png"/><Relationship Id="rId2" Type="http://schemas.openxmlformats.org/officeDocument/2006/relationships/image" Target="../media/image17.png"/><Relationship Id="rId1" Type="http://schemas.openxmlformats.org/officeDocument/2006/relationships/image" Target="../media/image16.png"/><Relationship Id="rId5" Type="http://schemas.openxmlformats.org/officeDocument/2006/relationships/image" Target="../media/image20.png"/><Relationship Id="rId4" Type="http://schemas.openxmlformats.org/officeDocument/2006/relationships/image" Target="../media/image1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278074</xdr:colOff>
      <xdr:row>29</xdr:row>
      <xdr:rowOff>101460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FE8461B-B428-76EE-1C8F-D815FB7855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213813" cy="5915851"/>
        </a:xfrm>
        <a:prstGeom prst="rect">
          <a:avLst/>
        </a:prstGeom>
        <a:ln w="88900" cap="sq" cmpd="thickThin">
          <a:solidFill>
            <a:srgbClr val="000000"/>
          </a:solidFill>
          <a:prstDash val="solid"/>
          <a:miter lim="800000"/>
        </a:ln>
        <a:effectLst>
          <a:innerShdw blurRad="76200">
            <a:srgbClr val="000000"/>
          </a:innerShdw>
        </a:effectLst>
      </xdr:spPr>
    </xdr:pic>
    <xdr:clientData/>
  </xdr:twoCellAnchor>
  <xdr:twoCellAnchor editAs="oneCell">
    <xdr:from>
      <xdr:col>0</xdr:col>
      <xdr:colOff>0</xdr:colOff>
      <xdr:row>32</xdr:row>
      <xdr:rowOff>16566</xdr:rowOff>
    </xdr:from>
    <xdr:to>
      <xdr:col>26</xdr:col>
      <xdr:colOff>397565</xdr:colOff>
      <xdr:row>62</xdr:row>
      <xdr:rowOff>143719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C56EB199-D6DE-67A4-EDC7-5CCD403197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6402457"/>
          <a:ext cx="16333304" cy="6049219"/>
        </a:xfrm>
        <a:prstGeom prst="rect">
          <a:avLst/>
        </a:prstGeom>
        <a:ln w="88900" cap="sq" cmpd="thickThin">
          <a:solidFill>
            <a:srgbClr val="000000"/>
          </a:solidFill>
          <a:prstDash val="solid"/>
          <a:miter lim="800000"/>
        </a:ln>
        <a:effectLst>
          <a:innerShdw blurRad="76200">
            <a:srgbClr val="000000"/>
          </a:innerShdw>
        </a:effectLst>
      </xdr:spPr>
    </xdr:pic>
    <xdr:clientData/>
  </xdr:twoCellAnchor>
  <xdr:twoCellAnchor editAs="oneCell">
    <xdr:from>
      <xdr:col>0</xdr:col>
      <xdr:colOff>0</xdr:colOff>
      <xdr:row>66</xdr:row>
      <xdr:rowOff>0</xdr:rowOff>
    </xdr:from>
    <xdr:to>
      <xdr:col>26</xdr:col>
      <xdr:colOff>563864</xdr:colOff>
      <xdr:row>96</xdr:row>
      <xdr:rowOff>9107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8D1D22CB-597B-4D33-F280-D3F92DDEF5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3069957"/>
          <a:ext cx="16499603" cy="5906324"/>
        </a:xfrm>
        <a:prstGeom prst="rect">
          <a:avLst/>
        </a:prstGeom>
        <a:ln w="88900" cap="sq" cmpd="thickThin">
          <a:solidFill>
            <a:srgbClr val="000000"/>
          </a:solidFill>
          <a:prstDash val="solid"/>
          <a:miter lim="800000"/>
        </a:ln>
        <a:effectLst>
          <a:innerShdw blurRad="76200">
            <a:srgbClr val="000000"/>
          </a:innerShdw>
        </a:effec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0</xdr:row>
      <xdr:rowOff>1</xdr:rowOff>
    </xdr:from>
    <xdr:to>
      <xdr:col>20</xdr:col>
      <xdr:colOff>323422</xdr:colOff>
      <xdr:row>18</xdr:row>
      <xdr:rowOff>99391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CA219DA-4A1F-189B-C6D1-29908872D3B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3142"/>
        <a:stretch/>
      </xdr:blipFill>
      <xdr:spPr>
        <a:xfrm>
          <a:off x="6833152" y="1"/>
          <a:ext cx="5839640" cy="3528390"/>
        </a:xfrm>
        <a:prstGeom prst="rect">
          <a:avLst/>
        </a:prstGeom>
        <a:ln w="88900" cap="sq" cmpd="thickThin">
          <a:solidFill>
            <a:srgbClr val="000000"/>
          </a:solidFill>
          <a:prstDash val="solid"/>
          <a:miter lim="800000"/>
        </a:ln>
        <a:effectLst>
          <a:innerShdw blurRad="76200">
            <a:srgbClr val="000000"/>
          </a:innerShdw>
        </a:effectLst>
      </xdr:spPr>
    </xdr:pic>
    <xdr:clientData/>
  </xdr:twoCellAnchor>
  <xdr:twoCellAnchor editAs="oneCell">
    <xdr:from>
      <xdr:col>11</xdr:col>
      <xdr:colOff>339588</xdr:colOff>
      <xdr:row>20</xdr:row>
      <xdr:rowOff>2</xdr:rowOff>
    </xdr:from>
    <xdr:to>
      <xdr:col>20</xdr:col>
      <xdr:colOff>386746</xdr:colOff>
      <xdr:row>37</xdr:row>
      <xdr:rowOff>99392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0981004-393A-6F8D-6E91-5BE8083D30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172740" y="3810002"/>
          <a:ext cx="5563376" cy="3337890"/>
        </a:xfrm>
        <a:prstGeom prst="rect">
          <a:avLst/>
        </a:prstGeom>
        <a:ln w="88900" cap="sq" cmpd="thickThin">
          <a:solidFill>
            <a:srgbClr val="000000"/>
          </a:solidFill>
          <a:prstDash val="solid"/>
          <a:miter lim="800000"/>
        </a:ln>
        <a:effectLst>
          <a:innerShdw blurRad="76200">
            <a:srgbClr val="000000"/>
          </a:innerShdw>
        </a:effectLst>
      </xdr:spPr>
    </xdr:pic>
    <xdr:clientData/>
  </xdr:twoCellAnchor>
  <xdr:twoCellAnchor editAs="oneCell">
    <xdr:from>
      <xdr:col>21</xdr:col>
      <xdr:colOff>480392</xdr:colOff>
      <xdr:row>0</xdr:row>
      <xdr:rowOff>0</xdr:rowOff>
    </xdr:from>
    <xdr:to>
      <xdr:col>31</xdr:col>
      <xdr:colOff>57533</xdr:colOff>
      <xdr:row>27</xdr:row>
      <xdr:rowOff>16565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4ABBD6A2-8564-3A4C-8CD7-952B54DFD7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442675" y="0"/>
          <a:ext cx="5706271" cy="5160065"/>
        </a:xfrm>
        <a:prstGeom prst="rect">
          <a:avLst/>
        </a:prstGeom>
        <a:ln w="88900" cap="sq" cmpd="thickThin">
          <a:solidFill>
            <a:srgbClr val="000000"/>
          </a:solidFill>
          <a:prstDash val="solid"/>
          <a:miter lim="800000"/>
        </a:ln>
        <a:effectLst>
          <a:innerShdw blurRad="76200">
            <a:srgbClr val="000000"/>
          </a:innerShdw>
        </a:effectLst>
      </xdr:spPr>
    </xdr:pic>
    <xdr:clientData/>
  </xdr:twoCellAnchor>
  <xdr:twoCellAnchor editAs="oneCell">
    <xdr:from>
      <xdr:col>11</xdr:col>
      <xdr:colOff>140804</xdr:colOff>
      <xdr:row>39</xdr:row>
      <xdr:rowOff>124239</xdr:rowOff>
    </xdr:from>
    <xdr:to>
      <xdr:col>19</xdr:col>
      <xdr:colOff>538368</xdr:colOff>
      <xdr:row>60</xdr:row>
      <xdr:rowOff>41413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D5CD59B1-FC11-D7DF-DC46-515172EE06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973956" y="7553739"/>
          <a:ext cx="5300869" cy="3917674"/>
        </a:xfrm>
        <a:prstGeom prst="rect">
          <a:avLst/>
        </a:prstGeom>
        <a:ln w="88900" cap="sq" cmpd="thickThin">
          <a:solidFill>
            <a:srgbClr val="000000"/>
          </a:solidFill>
          <a:prstDash val="solid"/>
          <a:miter lim="800000"/>
        </a:ln>
        <a:effectLst>
          <a:innerShdw blurRad="76200">
            <a:srgbClr val="000000"/>
          </a:innerShdw>
        </a:effectLst>
      </xdr:spPr>
    </xdr:pic>
    <xdr:clientData/>
  </xdr:twoCellAnchor>
  <xdr:twoCellAnchor editAs="oneCell">
    <xdr:from>
      <xdr:col>11</xdr:col>
      <xdr:colOff>157370</xdr:colOff>
      <xdr:row>62</xdr:row>
      <xdr:rowOff>41413</xdr:rowOff>
    </xdr:from>
    <xdr:to>
      <xdr:col>20</xdr:col>
      <xdr:colOff>395055</xdr:colOff>
      <xdr:row>91</xdr:row>
      <xdr:rowOff>182217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47269923-7D44-4772-796A-8330B826F68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3770"/>
        <a:stretch/>
      </xdr:blipFill>
      <xdr:spPr>
        <a:xfrm>
          <a:off x="6990522" y="11852413"/>
          <a:ext cx="5753903" cy="5665304"/>
        </a:xfrm>
        <a:prstGeom prst="rect">
          <a:avLst/>
        </a:prstGeom>
        <a:ln w="88900" cap="sq" cmpd="thickThin">
          <a:solidFill>
            <a:srgbClr val="000000"/>
          </a:solidFill>
          <a:prstDash val="solid"/>
          <a:miter lim="800000"/>
        </a:ln>
        <a:effectLst>
          <a:innerShdw blurRad="76200">
            <a:srgbClr val="000000"/>
          </a:innerShdw>
        </a:effectLst>
      </xdr:spPr>
    </xdr:pic>
    <xdr:clientData/>
  </xdr:twoCellAnchor>
  <xdr:twoCellAnchor editAs="oneCell">
    <xdr:from>
      <xdr:col>20</xdr:col>
      <xdr:colOff>173934</xdr:colOff>
      <xdr:row>39</xdr:row>
      <xdr:rowOff>132520</xdr:rowOff>
    </xdr:from>
    <xdr:to>
      <xdr:col>29</xdr:col>
      <xdr:colOff>278251</xdr:colOff>
      <xdr:row>60</xdr:row>
      <xdr:rowOff>74543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D6E72A5B-1190-BC02-2BA6-D6C4156A9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2523304" y="7562020"/>
          <a:ext cx="5620534" cy="3942523"/>
        </a:xfrm>
        <a:prstGeom prst="rect">
          <a:avLst/>
        </a:prstGeom>
        <a:ln w="88900" cap="sq" cmpd="thickThin">
          <a:solidFill>
            <a:srgbClr val="000000"/>
          </a:solidFill>
          <a:prstDash val="solid"/>
          <a:miter lim="800000"/>
        </a:ln>
        <a:effectLst>
          <a:innerShdw blurRad="76200">
            <a:srgbClr val="000000"/>
          </a:innerShdw>
        </a:effectLst>
      </xdr:spPr>
    </xdr:pic>
    <xdr:clientData/>
  </xdr:twoCellAnchor>
  <xdr:twoCellAnchor editAs="oneCell">
    <xdr:from>
      <xdr:col>21</xdr:col>
      <xdr:colOff>66261</xdr:colOff>
      <xdr:row>62</xdr:row>
      <xdr:rowOff>124238</xdr:rowOff>
    </xdr:from>
    <xdr:to>
      <xdr:col>27</xdr:col>
      <xdr:colOff>589894</xdr:colOff>
      <xdr:row>77</xdr:row>
      <xdr:rowOff>49695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4792DCFE-9E8B-7F1A-6ED4-23F1FB55F3A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t="3416" b="8328"/>
        <a:stretch/>
      </xdr:blipFill>
      <xdr:spPr>
        <a:xfrm>
          <a:off x="13028544" y="11935238"/>
          <a:ext cx="4201111" cy="2782957"/>
        </a:xfrm>
        <a:prstGeom prst="rect">
          <a:avLst/>
        </a:prstGeom>
        <a:ln w="88900" cap="sq" cmpd="thickThin">
          <a:solidFill>
            <a:srgbClr val="000000"/>
          </a:solidFill>
          <a:prstDash val="solid"/>
          <a:miter lim="800000"/>
        </a:ln>
        <a:effectLst>
          <a:innerShdw blurRad="76200">
            <a:srgbClr val="000000"/>
          </a:innerShdw>
        </a:effectLst>
      </xdr:spPr>
    </xdr:pic>
    <xdr:clientData/>
  </xdr:twoCellAnchor>
  <xdr:twoCellAnchor editAs="oneCell">
    <xdr:from>
      <xdr:col>21</xdr:col>
      <xdr:colOff>33130</xdr:colOff>
      <xdr:row>79</xdr:row>
      <xdr:rowOff>157369</xdr:rowOff>
    </xdr:from>
    <xdr:to>
      <xdr:col>28</xdr:col>
      <xdr:colOff>153430</xdr:colOff>
      <xdr:row>95</xdr:row>
      <xdr:rowOff>0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97817124-10DE-6F43-5A2D-7F152471274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/>
        <a:srcRect b="6346"/>
        <a:stretch/>
      </xdr:blipFill>
      <xdr:spPr>
        <a:xfrm>
          <a:off x="12995413" y="15016369"/>
          <a:ext cx="4410691" cy="2890631"/>
        </a:xfrm>
        <a:prstGeom prst="rect">
          <a:avLst/>
        </a:prstGeom>
        <a:ln w="88900" cap="sq" cmpd="thickThin">
          <a:solidFill>
            <a:srgbClr val="000000"/>
          </a:solidFill>
          <a:prstDash val="solid"/>
          <a:miter lim="800000"/>
        </a:ln>
        <a:effectLst>
          <a:innerShdw blurRad="76200">
            <a:srgbClr val="000000"/>
          </a:innerShdw>
        </a:effectLst>
      </xdr:spPr>
    </xdr:pic>
    <xdr:clientData/>
  </xdr:twoCellAnchor>
  <xdr:twoCellAnchor editAs="oneCell">
    <xdr:from>
      <xdr:col>0</xdr:col>
      <xdr:colOff>0</xdr:colOff>
      <xdr:row>103</xdr:row>
      <xdr:rowOff>49695</xdr:rowOff>
    </xdr:from>
    <xdr:to>
      <xdr:col>15</xdr:col>
      <xdr:colOff>460631</xdr:colOff>
      <xdr:row>133</xdr:row>
      <xdr:rowOff>88598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B4A29541-A8D1-2E49-B554-45E29F3B49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9290195"/>
          <a:ext cx="9745435" cy="5753903"/>
        </a:xfrm>
        <a:prstGeom prst="rect">
          <a:avLst/>
        </a:prstGeom>
        <a:ln w="88900" cap="sq" cmpd="thickThin">
          <a:solidFill>
            <a:srgbClr val="000000"/>
          </a:solidFill>
          <a:prstDash val="solid"/>
          <a:miter lim="800000"/>
        </a:ln>
        <a:effectLst>
          <a:innerShdw blurRad="76200">
            <a:srgbClr val="000000"/>
          </a:innerShdw>
        </a:effectLst>
      </xdr:spPr>
    </xdr:pic>
    <xdr:clientData/>
  </xdr:twoCellAnchor>
  <xdr:twoCellAnchor editAs="oneCell">
    <xdr:from>
      <xdr:col>0</xdr:col>
      <xdr:colOff>0</xdr:colOff>
      <xdr:row>130</xdr:row>
      <xdr:rowOff>0</xdr:rowOff>
    </xdr:from>
    <xdr:to>
      <xdr:col>15</xdr:col>
      <xdr:colOff>489210</xdr:colOff>
      <xdr:row>155</xdr:row>
      <xdr:rowOff>10191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D9422C75-1336-F1DB-0493-19BBA95E9A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24955500"/>
          <a:ext cx="9774014" cy="4772691"/>
        </a:xfrm>
        <a:prstGeom prst="rect">
          <a:avLst/>
        </a:prstGeom>
        <a:ln w="88900" cap="sq" cmpd="thickThin">
          <a:solidFill>
            <a:srgbClr val="000000"/>
          </a:solidFill>
          <a:prstDash val="solid"/>
          <a:miter lim="800000"/>
        </a:ln>
        <a:effectLst>
          <a:innerShdw blurRad="76200">
            <a:srgbClr val="000000"/>
          </a:innerShdw>
        </a:effectLst>
      </xdr:spPr>
    </xdr:pic>
    <xdr:clientData/>
  </xdr:twoCellAnchor>
  <xdr:twoCellAnchor editAs="oneCell">
    <xdr:from>
      <xdr:col>0</xdr:col>
      <xdr:colOff>0</xdr:colOff>
      <xdr:row>156</xdr:row>
      <xdr:rowOff>132521</xdr:rowOff>
    </xdr:from>
    <xdr:to>
      <xdr:col>15</xdr:col>
      <xdr:colOff>489210</xdr:colOff>
      <xdr:row>174</xdr:row>
      <xdr:rowOff>133000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255643BF-D9F0-F4B9-3E0F-3438677A2A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30041021"/>
          <a:ext cx="9774014" cy="3429479"/>
        </a:xfrm>
        <a:prstGeom prst="rect">
          <a:avLst/>
        </a:prstGeom>
        <a:ln w="88900" cap="sq" cmpd="thickThin">
          <a:solidFill>
            <a:srgbClr val="000000"/>
          </a:solidFill>
          <a:prstDash val="solid"/>
          <a:miter lim="800000"/>
        </a:ln>
        <a:effectLst>
          <a:innerShdw blurRad="76200">
            <a:srgbClr val="000000"/>
          </a:innerShdw>
        </a:effec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115677</xdr:colOff>
      <xdr:row>40</xdr:row>
      <xdr:rowOff>67748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23061DD-992E-E23B-F9CA-5AD4423611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869277" cy="768774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42</xdr:row>
      <xdr:rowOff>0</xdr:rowOff>
    </xdr:from>
    <xdr:to>
      <xdr:col>16</xdr:col>
      <xdr:colOff>115677</xdr:colOff>
      <xdr:row>82</xdr:row>
      <xdr:rowOff>67748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B378294-9456-669B-025F-80EC2EB5C3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8001000"/>
          <a:ext cx="9869277" cy="768774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0</xdr:row>
      <xdr:rowOff>104775</xdr:rowOff>
    </xdr:from>
    <xdr:to>
      <xdr:col>9</xdr:col>
      <xdr:colOff>552450</xdr:colOff>
      <xdr:row>17</xdr:row>
      <xdr:rowOff>85725</xdr:rowOff>
    </xdr:to>
    <xdr:pic>
      <xdr:nvPicPr>
        <xdr:cNvPr id="2" name="Picture 6">
          <a:extLst>
            <a:ext uri="{FF2B5EF4-FFF2-40B4-BE49-F238E27FC236}">
              <a16:creationId xmlns:a16="http://schemas.microsoft.com/office/drawing/2014/main" id="{3760AAA9-1C92-EAA9-81E3-1C28D264F4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5" y="104775"/>
          <a:ext cx="5724525" cy="3219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20</xdr:row>
      <xdr:rowOff>66675</xdr:rowOff>
    </xdr:from>
    <xdr:to>
      <xdr:col>9</xdr:col>
      <xdr:colOff>552450</xdr:colOff>
      <xdr:row>37</xdr:row>
      <xdr:rowOff>47625</xdr:rowOff>
    </xdr:to>
    <xdr:pic>
      <xdr:nvPicPr>
        <xdr:cNvPr id="3" name="Picture 11">
          <a:extLst>
            <a:ext uri="{FF2B5EF4-FFF2-40B4-BE49-F238E27FC236}">
              <a16:creationId xmlns:a16="http://schemas.microsoft.com/office/drawing/2014/main" id="{08B0FAB4-05CD-DA58-EC39-4BA6783B0D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5" y="3876675"/>
          <a:ext cx="5724525" cy="3219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314325</xdr:colOff>
      <xdr:row>40</xdr:row>
      <xdr:rowOff>95250</xdr:rowOff>
    </xdr:from>
    <xdr:to>
      <xdr:col>10</xdr:col>
      <xdr:colOff>552450</xdr:colOff>
      <xdr:row>57</xdr:row>
      <xdr:rowOff>76200</xdr:rowOff>
    </xdr:to>
    <xdr:pic>
      <xdr:nvPicPr>
        <xdr:cNvPr id="4" name="Picture 13">
          <a:extLst>
            <a:ext uri="{FF2B5EF4-FFF2-40B4-BE49-F238E27FC236}">
              <a16:creationId xmlns:a16="http://schemas.microsoft.com/office/drawing/2014/main" id="{9E26F16C-4F8B-1C5C-26B6-5900DF680C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3925" y="7715250"/>
          <a:ext cx="5724525" cy="3219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60</xdr:row>
      <xdr:rowOff>0</xdr:rowOff>
    </xdr:from>
    <xdr:to>
      <xdr:col>31</xdr:col>
      <xdr:colOff>2553</xdr:colOff>
      <xdr:row>114</xdr:row>
      <xdr:rowOff>1436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38F7F0E6-CFF6-9A32-C68E-AB44937F49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9600" y="11430000"/>
          <a:ext cx="18290553" cy="1028843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116</xdr:row>
      <xdr:rowOff>0</xdr:rowOff>
    </xdr:from>
    <xdr:to>
      <xdr:col>31</xdr:col>
      <xdr:colOff>2553</xdr:colOff>
      <xdr:row>170</xdr:row>
      <xdr:rowOff>1436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83415FAD-9B21-2AA8-8799-D8359467CB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9600" y="22098000"/>
          <a:ext cx="18290553" cy="1028843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172</xdr:row>
      <xdr:rowOff>0</xdr:rowOff>
    </xdr:from>
    <xdr:to>
      <xdr:col>31</xdr:col>
      <xdr:colOff>2553</xdr:colOff>
      <xdr:row>226</xdr:row>
      <xdr:rowOff>1436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BAC9B2CD-3EDF-D058-0D21-33D410BEEA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09600" y="32766000"/>
          <a:ext cx="18290553" cy="102884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47"/>
  <sheetViews>
    <sheetView topLeftCell="A143" zoomScale="175" zoomScaleNormal="175" workbookViewId="0"/>
  </sheetViews>
  <sheetFormatPr defaultRowHeight="15" x14ac:dyDescent="0.25"/>
  <cols>
    <col min="1" max="1" width="4" customWidth="1"/>
    <col min="2" max="2" width="5.85546875" customWidth="1"/>
    <col min="3" max="3" width="3.5703125" customWidth="1"/>
    <col min="4" max="5" width="4.42578125" customWidth="1"/>
    <col min="6" max="6" width="5.7109375" customWidth="1"/>
    <col min="7" max="7" width="6.7109375" customWidth="1"/>
    <col min="8" max="8" width="6" customWidth="1"/>
    <col min="9" max="9" width="6.140625" customWidth="1"/>
    <col min="10" max="11" width="11.140625" customWidth="1"/>
    <col min="12" max="12" width="7.140625" customWidth="1"/>
    <col min="13" max="13" width="11" customWidth="1"/>
    <col min="15" max="15" width="10.28515625" bestFit="1" customWidth="1"/>
  </cols>
  <sheetData>
    <row r="1" spans="1:15" ht="46.5" customHeight="1" x14ac:dyDescent="0.25">
      <c r="A1" s="42" t="s">
        <v>0</v>
      </c>
      <c r="B1" s="42" t="s">
        <v>63</v>
      </c>
      <c r="C1" s="42" t="s">
        <v>1</v>
      </c>
      <c r="D1" s="42" t="s">
        <v>64</v>
      </c>
      <c r="E1" s="42" t="s">
        <v>1</v>
      </c>
      <c r="F1" s="42" t="s">
        <v>2</v>
      </c>
      <c r="G1" s="62" t="s">
        <v>62</v>
      </c>
      <c r="H1" s="42" t="s">
        <v>3</v>
      </c>
      <c r="I1" s="42" t="s">
        <v>80</v>
      </c>
      <c r="J1" s="42" t="s">
        <v>81</v>
      </c>
      <c r="K1" s="42" t="s">
        <v>82</v>
      </c>
      <c r="L1" s="42" t="s">
        <v>83</v>
      </c>
      <c r="M1" s="44" t="s">
        <v>84</v>
      </c>
    </row>
    <row r="2" spans="1:15" x14ac:dyDescent="0.25">
      <c r="A2" s="45">
        <v>1</v>
      </c>
      <c r="B2" s="45">
        <v>101</v>
      </c>
      <c r="C2" s="45">
        <v>1</v>
      </c>
      <c r="D2" s="45">
        <v>101</v>
      </c>
      <c r="E2" s="45">
        <v>1</v>
      </c>
      <c r="F2" s="46" t="s">
        <v>16</v>
      </c>
      <c r="G2" s="46">
        <v>820</v>
      </c>
      <c r="H2" s="46">
        <f>G2*1.1</f>
        <v>902.00000000000011</v>
      </c>
      <c r="I2" s="47">
        <v>41500</v>
      </c>
      <c r="J2" s="48">
        <f>G2*I2</f>
        <v>34030000</v>
      </c>
      <c r="K2" s="48">
        <f>J2*1.08</f>
        <v>36752400</v>
      </c>
      <c r="L2" s="49">
        <f t="shared" ref="L2" si="0">MROUND((K2*0.025/12),500)</f>
        <v>76500</v>
      </c>
      <c r="M2" s="50">
        <f>H2*3000</f>
        <v>2706000.0000000005</v>
      </c>
      <c r="O2" s="6"/>
    </row>
    <row r="3" spans="1:15" x14ac:dyDescent="0.25">
      <c r="A3" s="45">
        <v>2</v>
      </c>
      <c r="B3" s="45">
        <v>102</v>
      </c>
      <c r="C3" s="45">
        <v>1</v>
      </c>
      <c r="D3" s="45">
        <v>102</v>
      </c>
      <c r="E3" s="45">
        <v>1</v>
      </c>
      <c r="F3" s="46" t="s">
        <v>16</v>
      </c>
      <c r="G3" s="46">
        <v>820</v>
      </c>
      <c r="H3" s="46">
        <f t="shared" ref="H3:H65" si="1">G3*1.1</f>
        <v>902.00000000000011</v>
      </c>
      <c r="I3" s="47">
        <f>I2</f>
        <v>41500</v>
      </c>
      <c r="J3" s="48">
        <f t="shared" ref="J3:J64" si="2">G3*I3</f>
        <v>34030000</v>
      </c>
      <c r="K3" s="48">
        <f t="shared" ref="K3:K64" si="3">J3*1.08</f>
        <v>36752400</v>
      </c>
      <c r="L3" s="49">
        <f t="shared" ref="L3:L64" si="4">MROUND((K3*0.025/12),500)</f>
        <v>76500</v>
      </c>
      <c r="M3" s="50">
        <f t="shared" ref="M3:M64" si="5">H3*3000</f>
        <v>2706000.0000000005</v>
      </c>
      <c r="O3" s="6"/>
    </row>
    <row r="4" spans="1:15" x14ac:dyDescent="0.25">
      <c r="A4" s="45">
        <v>3</v>
      </c>
      <c r="B4" s="45">
        <v>103</v>
      </c>
      <c r="C4" s="45">
        <v>1</v>
      </c>
      <c r="D4" s="45">
        <v>103</v>
      </c>
      <c r="E4" s="45">
        <v>1</v>
      </c>
      <c r="F4" s="46" t="s">
        <v>16</v>
      </c>
      <c r="G4" s="46">
        <v>820</v>
      </c>
      <c r="H4" s="46">
        <f t="shared" si="1"/>
        <v>902.00000000000011</v>
      </c>
      <c r="I4" s="47">
        <f>I2</f>
        <v>41500</v>
      </c>
      <c r="J4" s="48">
        <f t="shared" si="2"/>
        <v>34030000</v>
      </c>
      <c r="K4" s="48">
        <f t="shared" si="3"/>
        <v>36752400</v>
      </c>
      <c r="L4" s="49">
        <f t="shared" si="4"/>
        <v>76500</v>
      </c>
      <c r="M4" s="50">
        <f t="shared" si="5"/>
        <v>2706000.0000000005</v>
      </c>
    </row>
    <row r="5" spans="1:15" x14ac:dyDescent="0.25">
      <c r="A5" s="45">
        <v>4</v>
      </c>
      <c r="B5" s="45">
        <v>104</v>
      </c>
      <c r="C5" s="45">
        <v>1</v>
      </c>
      <c r="D5" s="45">
        <v>104</v>
      </c>
      <c r="E5" s="45">
        <v>1</v>
      </c>
      <c r="F5" s="46" t="s">
        <v>16</v>
      </c>
      <c r="G5" s="46">
        <v>820</v>
      </c>
      <c r="H5" s="46">
        <f t="shared" si="1"/>
        <v>902.00000000000011</v>
      </c>
      <c r="I5" s="47">
        <f>I4</f>
        <v>41500</v>
      </c>
      <c r="J5" s="48">
        <f t="shared" si="2"/>
        <v>34030000</v>
      </c>
      <c r="K5" s="48">
        <f t="shared" si="3"/>
        <v>36752400</v>
      </c>
      <c r="L5" s="49">
        <f t="shared" si="4"/>
        <v>76500</v>
      </c>
      <c r="M5" s="50">
        <f t="shared" si="5"/>
        <v>2706000.0000000005</v>
      </c>
    </row>
    <row r="6" spans="1:15" x14ac:dyDescent="0.25">
      <c r="A6" s="45">
        <v>5</v>
      </c>
      <c r="B6" s="45">
        <v>201</v>
      </c>
      <c r="C6" s="45">
        <v>2</v>
      </c>
      <c r="D6" s="45">
        <v>201</v>
      </c>
      <c r="E6" s="45">
        <v>2</v>
      </c>
      <c r="F6" s="46" t="s">
        <v>16</v>
      </c>
      <c r="G6" s="46">
        <v>820</v>
      </c>
      <c r="H6" s="46">
        <f t="shared" si="1"/>
        <v>902.00000000000011</v>
      </c>
      <c r="I6" s="47">
        <f>I5+120</f>
        <v>41620</v>
      </c>
      <c r="J6" s="48">
        <f t="shared" si="2"/>
        <v>34128400</v>
      </c>
      <c r="K6" s="48">
        <f t="shared" si="3"/>
        <v>36858672</v>
      </c>
      <c r="L6" s="49">
        <f t="shared" si="4"/>
        <v>77000</v>
      </c>
      <c r="M6" s="50">
        <f t="shared" si="5"/>
        <v>2706000.0000000005</v>
      </c>
    </row>
    <row r="7" spans="1:15" x14ac:dyDescent="0.25">
      <c r="A7" s="45">
        <v>6</v>
      </c>
      <c r="B7" s="45">
        <v>202</v>
      </c>
      <c r="C7" s="45">
        <v>2</v>
      </c>
      <c r="D7" s="45">
        <v>202</v>
      </c>
      <c r="E7" s="45">
        <v>2</v>
      </c>
      <c r="F7" s="46" t="s">
        <v>16</v>
      </c>
      <c r="G7" s="46">
        <v>820</v>
      </c>
      <c r="H7" s="46">
        <f t="shared" si="1"/>
        <v>902.00000000000011</v>
      </c>
      <c r="I7" s="47">
        <f>I6</f>
        <v>41620</v>
      </c>
      <c r="J7" s="48">
        <f t="shared" si="2"/>
        <v>34128400</v>
      </c>
      <c r="K7" s="48">
        <f t="shared" si="3"/>
        <v>36858672</v>
      </c>
      <c r="L7" s="49">
        <f t="shared" si="4"/>
        <v>77000</v>
      </c>
      <c r="M7" s="50">
        <f t="shared" si="5"/>
        <v>2706000.0000000005</v>
      </c>
    </row>
    <row r="8" spans="1:15" x14ac:dyDescent="0.25">
      <c r="A8" s="45">
        <v>7</v>
      </c>
      <c r="B8" s="45">
        <v>203</v>
      </c>
      <c r="C8" s="45">
        <v>2</v>
      </c>
      <c r="D8" s="45">
        <v>203</v>
      </c>
      <c r="E8" s="45">
        <v>2</v>
      </c>
      <c r="F8" s="46" t="s">
        <v>16</v>
      </c>
      <c r="G8" s="46">
        <v>820</v>
      </c>
      <c r="H8" s="46">
        <f t="shared" si="1"/>
        <v>902.00000000000011</v>
      </c>
      <c r="I8" s="47">
        <f>I7</f>
        <v>41620</v>
      </c>
      <c r="J8" s="48">
        <f t="shared" si="2"/>
        <v>34128400</v>
      </c>
      <c r="K8" s="48">
        <f t="shared" si="3"/>
        <v>36858672</v>
      </c>
      <c r="L8" s="49">
        <f t="shared" si="4"/>
        <v>77000</v>
      </c>
      <c r="M8" s="50">
        <f t="shared" si="5"/>
        <v>2706000.0000000005</v>
      </c>
    </row>
    <row r="9" spans="1:15" x14ac:dyDescent="0.25">
      <c r="A9" s="45">
        <v>8</v>
      </c>
      <c r="B9" s="45">
        <v>204</v>
      </c>
      <c r="C9" s="45">
        <v>2</v>
      </c>
      <c r="D9" s="45">
        <v>204</v>
      </c>
      <c r="E9" s="45">
        <v>2</v>
      </c>
      <c r="F9" s="46" t="s">
        <v>16</v>
      </c>
      <c r="G9" s="46">
        <v>820</v>
      </c>
      <c r="H9" s="46">
        <f t="shared" si="1"/>
        <v>902.00000000000011</v>
      </c>
      <c r="I9" s="47">
        <f>I8</f>
        <v>41620</v>
      </c>
      <c r="J9" s="48">
        <f t="shared" si="2"/>
        <v>34128400</v>
      </c>
      <c r="K9" s="48">
        <f t="shared" si="3"/>
        <v>36858672</v>
      </c>
      <c r="L9" s="49">
        <f t="shared" si="4"/>
        <v>77000</v>
      </c>
      <c r="M9" s="50">
        <f t="shared" si="5"/>
        <v>2706000.0000000005</v>
      </c>
    </row>
    <row r="10" spans="1:15" x14ac:dyDescent="0.25">
      <c r="A10" s="45">
        <v>9</v>
      </c>
      <c r="B10" s="45">
        <v>301</v>
      </c>
      <c r="C10" s="45">
        <v>3</v>
      </c>
      <c r="D10" s="45">
        <v>301</v>
      </c>
      <c r="E10" s="45">
        <v>3</v>
      </c>
      <c r="F10" s="46" t="s">
        <v>16</v>
      </c>
      <c r="G10" s="46">
        <v>820</v>
      </c>
      <c r="H10" s="46">
        <f t="shared" si="1"/>
        <v>902.00000000000011</v>
      </c>
      <c r="I10" s="47">
        <f>I9+120</f>
        <v>41740</v>
      </c>
      <c r="J10" s="48">
        <f t="shared" si="2"/>
        <v>34226800</v>
      </c>
      <c r="K10" s="48">
        <f t="shared" si="3"/>
        <v>36964944</v>
      </c>
      <c r="L10" s="49">
        <f t="shared" si="4"/>
        <v>77000</v>
      </c>
      <c r="M10" s="50">
        <f t="shared" si="5"/>
        <v>2706000.0000000005</v>
      </c>
    </row>
    <row r="11" spans="1:15" x14ac:dyDescent="0.25">
      <c r="A11" s="45">
        <v>10</v>
      </c>
      <c r="B11" s="45">
        <v>302</v>
      </c>
      <c r="C11" s="45">
        <v>3</v>
      </c>
      <c r="D11" s="45">
        <v>302</v>
      </c>
      <c r="E11" s="45">
        <v>3</v>
      </c>
      <c r="F11" s="46" t="s">
        <v>16</v>
      </c>
      <c r="G11" s="46">
        <v>820</v>
      </c>
      <c r="H11" s="46">
        <f t="shared" si="1"/>
        <v>902.00000000000011</v>
      </c>
      <c r="I11" s="47">
        <f>I10</f>
        <v>41740</v>
      </c>
      <c r="J11" s="48">
        <f t="shared" si="2"/>
        <v>34226800</v>
      </c>
      <c r="K11" s="48">
        <f t="shared" si="3"/>
        <v>36964944</v>
      </c>
      <c r="L11" s="49">
        <f t="shared" si="4"/>
        <v>77000</v>
      </c>
      <c r="M11" s="50">
        <f t="shared" si="5"/>
        <v>2706000.0000000005</v>
      </c>
    </row>
    <row r="12" spans="1:15" x14ac:dyDescent="0.25">
      <c r="A12" s="45">
        <v>11</v>
      </c>
      <c r="B12" s="45">
        <v>303</v>
      </c>
      <c r="C12" s="45">
        <v>3</v>
      </c>
      <c r="D12" s="45">
        <v>303</v>
      </c>
      <c r="E12" s="45">
        <v>3</v>
      </c>
      <c r="F12" s="46" t="s">
        <v>16</v>
      </c>
      <c r="G12" s="46">
        <v>820</v>
      </c>
      <c r="H12" s="46">
        <f t="shared" si="1"/>
        <v>902.00000000000011</v>
      </c>
      <c r="I12" s="47">
        <f>I11</f>
        <v>41740</v>
      </c>
      <c r="J12" s="48">
        <f t="shared" si="2"/>
        <v>34226800</v>
      </c>
      <c r="K12" s="48">
        <f t="shared" si="3"/>
        <v>36964944</v>
      </c>
      <c r="L12" s="49">
        <f t="shared" si="4"/>
        <v>77000</v>
      </c>
      <c r="M12" s="50">
        <f t="shared" si="5"/>
        <v>2706000.0000000005</v>
      </c>
    </row>
    <row r="13" spans="1:15" x14ac:dyDescent="0.25">
      <c r="A13" s="45">
        <v>12</v>
      </c>
      <c r="B13" s="45">
        <v>304</v>
      </c>
      <c r="C13" s="45">
        <v>3</v>
      </c>
      <c r="D13" s="45">
        <v>304</v>
      </c>
      <c r="E13" s="45">
        <v>3</v>
      </c>
      <c r="F13" s="46" t="s">
        <v>16</v>
      </c>
      <c r="G13" s="46">
        <v>820</v>
      </c>
      <c r="H13" s="46">
        <f t="shared" si="1"/>
        <v>902.00000000000011</v>
      </c>
      <c r="I13" s="47">
        <f>I12</f>
        <v>41740</v>
      </c>
      <c r="J13" s="48">
        <f t="shared" si="2"/>
        <v>34226800</v>
      </c>
      <c r="K13" s="48">
        <f t="shared" si="3"/>
        <v>36964944</v>
      </c>
      <c r="L13" s="49">
        <f t="shared" si="4"/>
        <v>77000</v>
      </c>
      <c r="M13" s="50">
        <f t="shared" si="5"/>
        <v>2706000.0000000005</v>
      </c>
    </row>
    <row r="14" spans="1:15" x14ac:dyDescent="0.25">
      <c r="A14" s="45">
        <v>13</v>
      </c>
      <c r="B14" s="45">
        <v>401</v>
      </c>
      <c r="C14" s="45">
        <v>4</v>
      </c>
      <c r="D14" s="45">
        <v>401</v>
      </c>
      <c r="E14" s="45">
        <v>4</v>
      </c>
      <c r="F14" s="46" t="s">
        <v>16</v>
      </c>
      <c r="G14" s="46">
        <v>820</v>
      </c>
      <c r="H14" s="46">
        <f t="shared" si="1"/>
        <v>902.00000000000011</v>
      </c>
      <c r="I14" s="47">
        <f>I13+120</f>
        <v>41860</v>
      </c>
      <c r="J14" s="48">
        <f t="shared" si="2"/>
        <v>34325200</v>
      </c>
      <c r="K14" s="48">
        <f t="shared" si="3"/>
        <v>37071216</v>
      </c>
      <c r="L14" s="49">
        <f t="shared" si="4"/>
        <v>77000</v>
      </c>
      <c r="M14" s="50">
        <f t="shared" si="5"/>
        <v>2706000.0000000005</v>
      </c>
    </row>
    <row r="15" spans="1:15" x14ac:dyDescent="0.25">
      <c r="A15" s="45">
        <v>14</v>
      </c>
      <c r="B15" s="45">
        <v>402</v>
      </c>
      <c r="C15" s="45">
        <v>4</v>
      </c>
      <c r="D15" s="45">
        <v>402</v>
      </c>
      <c r="E15" s="45">
        <v>4</v>
      </c>
      <c r="F15" s="46" t="s">
        <v>16</v>
      </c>
      <c r="G15" s="46">
        <v>820</v>
      </c>
      <c r="H15" s="46">
        <f t="shared" si="1"/>
        <v>902.00000000000011</v>
      </c>
      <c r="I15" s="47">
        <f>I14</f>
        <v>41860</v>
      </c>
      <c r="J15" s="48">
        <f t="shared" si="2"/>
        <v>34325200</v>
      </c>
      <c r="K15" s="48">
        <f t="shared" si="3"/>
        <v>37071216</v>
      </c>
      <c r="L15" s="49">
        <f t="shared" si="4"/>
        <v>77000</v>
      </c>
      <c r="M15" s="50">
        <f t="shared" si="5"/>
        <v>2706000.0000000005</v>
      </c>
    </row>
    <row r="16" spans="1:15" x14ac:dyDescent="0.25">
      <c r="A16" s="45">
        <v>15</v>
      </c>
      <c r="B16" s="45">
        <v>403</v>
      </c>
      <c r="C16" s="45">
        <v>4</v>
      </c>
      <c r="D16" s="45">
        <v>403</v>
      </c>
      <c r="E16" s="45">
        <v>4</v>
      </c>
      <c r="F16" s="46" t="s">
        <v>16</v>
      </c>
      <c r="G16" s="46">
        <v>820</v>
      </c>
      <c r="H16" s="46">
        <f t="shared" si="1"/>
        <v>902.00000000000011</v>
      </c>
      <c r="I16" s="47">
        <f>I15</f>
        <v>41860</v>
      </c>
      <c r="J16" s="48">
        <f t="shared" si="2"/>
        <v>34325200</v>
      </c>
      <c r="K16" s="48">
        <f t="shared" si="3"/>
        <v>37071216</v>
      </c>
      <c r="L16" s="49">
        <f t="shared" si="4"/>
        <v>77000</v>
      </c>
      <c r="M16" s="50">
        <f t="shared" si="5"/>
        <v>2706000.0000000005</v>
      </c>
    </row>
    <row r="17" spans="1:13" x14ac:dyDescent="0.25">
      <c r="A17" s="45">
        <v>16</v>
      </c>
      <c r="B17" s="45">
        <v>404</v>
      </c>
      <c r="C17" s="45">
        <v>4</v>
      </c>
      <c r="D17" s="45">
        <v>404</v>
      </c>
      <c r="E17" s="45">
        <v>4</v>
      </c>
      <c r="F17" s="46" t="s">
        <v>16</v>
      </c>
      <c r="G17" s="46">
        <v>820</v>
      </c>
      <c r="H17" s="46">
        <f t="shared" si="1"/>
        <v>902.00000000000011</v>
      </c>
      <c r="I17" s="47">
        <f>I16</f>
        <v>41860</v>
      </c>
      <c r="J17" s="48">
        <f t="shared" si="2"/>
        <v>34325200</v>
      </c>
      <c r="K17" s="48">
        <f t="shared" si="3"/>
        <v>37071216</v>
      </c>
      <c r="L17" s="49">
        <f t="shared" si="4"/>
        <v>77000</v>
      </c>
      <c r="M17" s="50">
        <f t="shared" si="5"/>
        <v>2706000.0000000005</v>
      </c>
    </row>
    <row r="18" spans="1:13" x14ac:dyDescent="0.25">
      <c r="A18" s="45">
        <v>17</v>
      </c>
      <c r="B18" s="45">
        <v>501</v>
      </c>
      <c r="C18" s="45">
        <v>5</v>
      </c>
      <c r="D18" s="45">
        <v>501</v>
      </c>
      <c r="E18" s="45">
        <v>5</v>
      </c>
      <c r="F18" s="46" t="s">
        <v>16</v>
      </c>
      <c r="G18" s="46">
        <v>820</v>
      </c>
      <c r="H18" s="46">
        <f t="shared" si="1"/>
        <v>902.00000000000011</v>
      </c>
      <c r="I18" s="47">
        <f>I17+120</f>
        <v>41980</v>
      </c>
      <c r="J18" s="48">
        <f t="shared" si="2"/>
        <v>34423600</v>
      </c>
      <c r="K18" s="48">
        <f t="shared" si="3"/>
        <v>37177488</v>
      </c>
      <c r="L18" s="49">
        <f t="shared" si="4"/>
        <v>77500</v>
      </c>
      <c r="M18" s="50">
        <f t="shared" si="5"/>
        <v>2706000.0000000005</v>
      </c>
    </row>
    <row r="19" spans="1:13" x14ac:dyDescent="0.25">
      <c r="A19" s="45">
        <v>18</v>
      </c>
      <c r="B19" s="45">
        <v>502</v>
      </c>
      <c r="C19" s="45">
        <v>5</v>
      </c>
      <c r="D19" s="45">
        <v>502</v>
      </c>
      <c r="E19" s="45">
        <v>5</v>
      </c>
      <c r="F19" s="46" t="s">
        <v>16</v>
      </c>
      <c r="G19" s="46">
        <v>820</v>
      </c>
      <c r="H19" s="46">
        <f t="shared" si="1"/>
        <v>902.00000000000011</v>
      </c>
      <c r="I19" s="47">
        <f>I18</f>
        <v>41980</v>
      </c>
      <c r="J19" s="48">
        <f t="shared" si="2"/>
        <v>34423600</v>
      </c>
      <c r="K19" s="48">
        <f t="shared" si="3"/>
        <v>37177488</v>
      </c>
      <c r="L19" s="49">
        <f t="shared" si="4"/>
        <v>77500</v>
      </c>
      <c r="M19" s="50">
        <f t="shared" si="5"/>
        <v>2706000.0000000005</v>
      </c>
    </row>
    <row r="20" spans="1:13" x14ac:dyDescent="0.25">
      <c r="A20" s="45">
        <v>19</v>
      </c>
      <c r="B20" s="45">
        <v>503</v>
      </c>
      <c r="C20" s="45">
        <v>5</v>
      </c>
      <c r="D20" s="45">
        <v>503</v>
      </c>
      <c r="E20" s="45">
        <v>5</v>
      </c>
      <c r="F20" s="46" t="s">
        <v>16</v>
      </c>
      <c r="G20" s="46">
        <v>820</v>
      </c>
      <c r="H20" s="46">
        <f t="shared" si="1"/>
        <v>902.00000000000011</v>
      </c>
      <c r="I20" s="47">
        <f>I19</f>
        <v>41980</v>
      </c>
      <c r="J20" s="48">
        <f t="shared" si="2"/>
        <v>34423600</v>
      </c>
      <c r="K20" s="48">
        <f t="shared" si="3"/>
        <v>37177488</v>
      </c>
      <c r="L20" s="49">
        <f t="shared" si="4"/>
        <v>77500</v>
      </c>
      <c r="M20" s="50">
        <f t="shared" si="5"/>
        <v>2706000.0000000005</v>
      </c>
    </row>
    <row r="21" spans="1:13" x14ac:dyDescent="0.25">
      <c r="A21" s="45">
        <v>20</v>
      </c>
      <c r="B21" s="45">
        <v>504</v>
      </c>
      <c r="C21" s="45">
        <v>5</v>
      </c>
      <c r="D21" s="45">
        <v>504</v>
      </c>
      <c r="E21" s="45">
        <v>5</v>
      </c>
      <c r="F21" s="46" t="s">
        <v>16</v>
      </c>
      <c r="G21" s="46">
        <v>820</v>
      </c>
      <c r="H21" s="46">
        <f t="shared" si="1"/>
        <v>902.00000000000011</v>
      </c>
      <c r="I21" s="47">
        <f>I20</f>
        <v>41980</v>
      </c>
      <c r="J21" s="48">
        <f t="shared" si="2"/>
        <v>34423600</v>
      </c>
      <c r="K21" s="48">
        <f t="shared" si="3"/>
        <v>37177488</v>
      </c>
      <c r="L21" s="49">
        <f t="shared" si="4"/>
        <v>77500</v>
      </c>
      <c r="M21" s="50">
        <f t="shared" si="5"/>
        <v>2706000.0000000005</v>
      </c>
    </row>
    <row r="22" spans="1:13" x14ac:dyDescent="0.25">
      <c r="A22" s="45">
        <v>21</v>
      </c>
      <c r="B22" s="45">
        <v>601</v>
      </c>
      <c r="C22" s="45">
        <v>6</v>
      </c>
      <c r="D22" s="45">
        <v>601</v>
      </c>
      <c r="E22" s="45">
        <v>6</v>
      </c>
      <c r="F22" s="46" t="s">
        <v>16</v>
      </c>
      <c r="G22" s="46">
        <v>820</v>
      </c>
      <c r="H22" s="46">
        <f t="shared" si="1"/>
        <v>902.00000000000011</v>
      </c>
      <c r="I22" s="47">
        <f>I21+120</f>
        <v>42100</v>
      </c>
      <c r="J22" s="48">
        <f t="shared" si="2"/>
        <v>34522000</v>
      </c>
      <c r="K22" s="48">
        <f t="shared" si="3"/>
        <v>37283760</v>
      </c>
      <c r="L22" s="49">
        <f t="shared" si="4"/>
        <v>77500</v>
      </c>
      <c r="M22" s="50">
        <f t="shared" si="5"/>
        <v>2706000.0000000005</v>
      </c>
    </row>
    <row r="23" spans="1:13" x14ac:dyDescent="0.25">
      <c r="A23" s="45">
        <v>22</v>
      </c>
      <c r="B23" s="45">
        <v>602</v>
      </c>
      <c r="C23" s="45">
        <v>6</v>
      </c>
      <c r="D23" s="45">
        <v>602</v>
      </c>
      <c r="E23" s="45">
        <v>6</v>
      </c>
      <c r="F23" s="46" t="s">
        <v>16</v>
      </c>
      <c r="G23" s="46">
        <v>820</v>
      </c>
      <c r="H23" s="46">
        <f t="shared" si="1"/>
        <v>902.00000000000011</v>
      </c>
      <c r="I23" s="47">
        <f>I22</f>
        <v>42100</v>
      </c>
      <c r="J23" s="48">
        <f t="shared" si="2"/>
        <v>34522000</v>
      </c>
      <c r="K23" s="48">
        <f t="shared" si="3"/>
        <v>37283760</v>
      </c>
      <c r="L23" s="49">
        <f t="shared" si="4"/>
        <v>77500</v>
      </c>
      <c r="M23" s="50">
        <f t="shared" si="5"/>
        <v>2706000.0000000005</v>
      </c>
    </row>
    <row r="24" spans="1:13" x14ac:dyDescent="0.25">
      <c r="A24" s="45">
        <v>23</v>
      </c>
      <c r="B24" s="45">
        <v>603</v>
      </c>
      <c r="C24" s="45">
        <v>6</v>
      </c>
      <c r="D24" s="45">
        <v>603</v>
      </c>
      <c r="E24" s="45">
        <v>6</v>
      </c>
      <c r="F24" s="46" t="s">
        <v>16</v>
      </c>
      <c r="G24" s="46">
        <v>820</v>
      </c>
      <c r="H24" s="46">
        <f t="shared" si="1"/>
        <v>902.00000000000011</v>
      </c>
      <c r="I24" s="47">
        <f>I23</f>
        <v>42100</v>
      </c>
      <c r="J24" s="48">
        <f t="shared" si="2"/>
        <v>34522000</v>
      </c>
      <c r="K24" s="48">
        <f t="shared" si="3"/>
        <v>37283760</v>
      </c>
      <c r="L24" s="49">
        <f t="shared" si="4"/>
        <v>77500</v>
      </c>
      <c r="M24" s="50">
        <f t="shared" si="5"/>
        <v>2706000.0000000005</v>
      </c>
    </row>
    <row r="25" spans="1:13" x14ac:dyDescent="0.25">
      <c r="A25" s="45">
        <v>24</v>
      </c>
      <c r="B25" s="45">
        <v>604</v>
      </c>
      <c r="C25" s="45">
        <v>6</v>
      </c>
      <c r="D25" s="45">
        <v>604</v>
      </c>
      <c r="E25" s="45">
        <v>6</v>
      </c>
      <c r="F25" s="46" t="s">
        <v>16</v>
      </c>
      <c r="G25" s="46">
        <v>820</v>
      </c>
      <c r="H25" s="46">
        <f t="shared" si="1"/>
        <v>902.00000000000011</v>
      </c>
      <c r="I25" s="47">
        <f>I24</f>
        <v>42100</v>
      </c>
      <c r="J25" s="48">
        <f t="shared" si="2"/>
        <v>34522000</v>
      </c>
      <c r="K25" s="48">
        <f t="shared" si="3"/>
        <v>37283760</v>
      </c>
      <c r="L25" s="49">
        <f t="shared" si="4"/>
        <v>77500</v>
      </c>
      <c r="M25" s="50">
        <f t="shared" si="5"/>
        <v>2706000.0000000005</v>
      </c>
    </row>
    <row r="26" spans="1:13" x14ac:dyDescent="0.25">
      <c r="A26" s="45">
        <v>25</v>
      </c>
      <c r="B26" s="45">
        <v>701</v>
      </c>
      <c r="C26" s="45">
        <v>7</v>
      </c>
      <c r="D26" s="45">
        <v>701</v>
      </c>
      <c r="E26" s="45">
        <v>7</v>
      </c>
      <c r="F26" s="46" t="s">
        <v>16</v>
      </c>
      <c r="G26" s="46">
        <v>820</v>
      </c>
      <c r="H26" s="46">
        <f t="shared" si="1"/>
        <v>902.00000000000011</v>
      </c>
      <c r="I26" s="47">
        <f>I25+120</f>
        <v>42220</v>
      </c>
      <c r="J26" s="48">
        <f t="shared" si="2"/>
        <v>34620400</v>
      </c>
      <c r="K26" s="48">
        <f t="shared" si="3"/>
        <v>37390032</v>
      </c>
      <c r="L26" s="49">
        <f t="shared" si="4"/>
        <v>78000</v>
      </c>
      <c r="M26" s="50">
        <f t="shared" si="5"/>
        <v>2706000.0000000005</v>
      </c>
    </row>
    <row r="27" spans="1:13" x14ac:dyDescent="0.25">
      <c r="A27" s="45">
        <v>26</v>
      </c>
      <c r="B27" s="45">
        <v>702</v>
      </c>
      <c r="C27" s="45">
        <v>7</v>
      </c>
      <c r="D27" s="45">
        <v>702</v>
      </c>
      <c r="E27" s="45">
        <v>7</v>
      </c>
      <c r="F27" s="46" t="s">
        <v>16</v>
      </c>
      <c r="G27" s="46">
        <v>820</v>
      </c>
      <c r="H27" s="46">
        <f t="shared" si="1"/>
        <v>902.00000000000011</v>
      </c>
      <c r="I27" s="47">
        <f>I26</f>
        <v>42220</v>
      </c>
      <c r="J27" s="48">
        <f t="shared" si="2"/>
        <v>34620400</v>
      </c>
      <c r="K27" s="48">
        <f t="shared" si="3"/>
        <v>37390032</v>
      </c>
      <c r="L27" s="49">
        <f t="shared" si="4"/>
        <v>78000</v>
      </c>
      <c r="M27" s="50">
        <f t="shared" si="5"/>
        <v>2706000.0000000005</v>
      </c>
    </row>
    <row r="28" spans="1:13" x14ac:dyDescent="0.25">
      <c r="A28" s="45">
        <v>27</v>
      </c>
      <c r="B28" s="45">
        <v>704</v>
      </c>
      <c r="C28" s="45">
        <v>7</v>
      </c>
      <c r="D28" s="45">
        <v>704</v>
      </c>
      <c r="E28" s="45">
        <v>7</v>
      </c>
      <c r="F28" s="46" t="s">
        <v>15</v>
      </c>
      <c r="G28" s="46">
        <v>690</v>
      </c>
      <c r="H28" s="46">
        <f t="shared" si="1"/>
        <v>759.00000000000011</v>
      </c>
      <c r="I28" s="47">
        <f>I27</f>
        <v>42220</v>
      </c>
      <c r="J28" s="48">
        <f t="shared" si="2"/>
        <v>29131800</v>
      </c>
      <c r="K28" s="48">
        <f t="shared" si="3"/>
        <v>31462344.000000004</v>
      </c>
      <c r="L28" s="49">
        <f t="shared" si="4"/>
        <v>65500</v>
      </c>
      <c r="M28" s="50">
        <f t="shared" si="5"/>
        <v>2277000.0000000005</v>
      </c>
    </row>
    <row r="29" spans="1:13" x14ac:dyDescent="0.25">
      <c r="A29" s="45">
        <v>28</v>
      </c>
      <c r="B29" s="45">
        <v>801</v>
      </c>
      <c r="C29" s="45">
        <v>8</v>
      </c>
      <c r="D29" s="45">
        <v>801</v>
      </c>
      <c r="E29" s="45">
        <v>8</v>
      </c>
      <c r="F29" s="46" t="s">
        <v>16</v>
      </c>
      <c r="G29" s="46">
        <v>820</v>
      </c>
      <c r="H29" s="46">
        <f t="shared" si="1"/>
        <v>902.00000000000011</v>
      </c>
      <c r="I29" s="47">
        <f>I28+120</f>
        <v>42340</v>
      </c>
      <c r="J29" s="48">
        <f t="shared" si="2"/>
        <v>34718800</v>
      </c>
      <c r="K29" s="48">
        <f t="shared" si="3"/>
        <v>37496304</v>
      </c>
      <c r="L29" s="49">
        <f t="shared" si="4"/>
        <v>78000</v>
      </c>
      <c r="M29" s="50">
        <f t="shared" si="5"/>
        <v>2706000.0000000005</v>
      </c>
    </row>
    <row r="30" spans="1:13" x14ac:dyDescent="0.25">
      <c r="A30" s="45">
        <v>29</v>
      </c>
      <c r="B30" s="45">
        <v>802</v>
      </c>
      <c r="C30" s="45">
        <v>8</v>
      </c>
      <c r="D30" s="45">
        <v>802</v>
      </c>
      <c r="E30" s="45">
        <v>8</v>
      </c>
      <c r="F30" s="46" t="s">
        <v>16</v>
      </c>
      <c r="G30" s="46">
        <v>820</v>
      </c>
      <c r="H30" s="46">
        <f t="shared" si="1"/>
        <v>902.00000000000011</v>
      </c>
      <c r="I30" s="47">
        <f>I29</f>
        <v>42340</v>
      </c>
      <c r="J30" s="48">
        <f t="shared" si="2"/>
        <v>34718800</v>
      </c>
      <c r="K30" s="48">
        <f t="shared" si="3"/>
        <v>37496304</v>
      </c>
      <c r="L30" s="49">
        <f t="shared" si="4"/>
        <v>78000</v>
      </c>
      <c r="M30" s="50">
        <f t="shared" si="5"/>
        <v>2706000.0000000005</v>
      </c>
    </row>
    <row r="31" spans="1:13" x14ac:dyDescent="0.25">
      <c r="A31" s="45">
        <v>30</v>
      </c>
      <c r="B31" s="45">
        <v>803</v>
      </c>
      <c r="C31" s="45">
        <v>8</v>
      </c>
      <c r="D31" s="45">
        <v>803</v>
      </c>
      <c r="E31" s="45">
        <v>8</v>
      </c>
      <c r="F31" s="46" t="s">
        <v>16</v>
      </c>
      <c r="G31" s="46">
        <v>820</v>
      </c>
      <c r="H31" s="46">
        <f t="shared" si="1"/>
        <v>902.00000000000011</v>
      </c>
      <c r="I31" s="47">
        <f>I30</f>
        <v>42340</v>
      </c>
      <c r="J31" s="48">
        <f t="shared" si="2"/>
        <v>34718800</v>
      </c>
      <c r="K31" s="48">
        <f t="shared" si="3"/>
        <v>37496304</v>
      </c>
      <c r="L31" s="49">
        <f t="shared" si="4"/>
        <v>78000</v>
      </c>
      <c r="M31" s="50">
        <f t="shared" si="5"/>
        <v>2706000.0000000005</v>
      </c>
    </row>
    <row r="32" spans="1:13" x14ac:dyDescent="0.25">
      <c r="A32" s="45">
        <v>31</v>
      </c>
      <c r="B32" s="45">
        <v>804</v>
      </c>
      <c r="C32" s="45">
        <v>8</v>
      </c>
      <c r="D32" s="45">
        <v>804</v>
      </c>
      <c r="E32" s="45">
        <v>8</v>
      </c>
      <c r="F32" s="46" t="s">
        <v>16</v>
      </c>
      <c r="G32" s="46">
        <v>820</v>
      </c>
      <c r="H32" s="46">
        <f t="shared" si="1"/>
        <v>902.00000000000011</v>
      </c>
      <c r="I32" s="47">
        <f>I31</f>
        <v>42340</v>
      </c>
      <c r="J32" s="48">
        <f t="shared" si="2"/>
        <v>34718800</v>
      </c>
      <c r="K32" s="48">
        <f t="shared" si="3"/>
        <v>37496304</v>
      </c>
      <c r="L32" s="49">
        <f t="shared" si="4"/>
        <v>78000</v>
      </c>
      <c r="M32" s="50">
        <f t="shared" si="5"/>
        <v>2706000.0000000005</v>
      </c>
    </row>
    <row r="33" spans="1:13" x14ac:dyDescent="0.25">
      <c r="A33" s="45">
        <v>32</v>
      </c>
      <c r="B33" s="45">
        <v>901</v>
      </c>
      <c r="C33" s="45">
        <v>9</v>
      </c>
      <c r="D33" s="45">
        <v>901</v>
      </c>
      <c r="E33" s="45">
        <v>9</v>
      </c>
      <c r="F33" s="46" t="s">
        <v>16</v>
      </c>
      <c r="G33" s="46">
        <v>820</v>
      </c>
      <c r="H33" s="46">
        <f t="shared" si="1"/>
        <v>902.00000000000011</v>
      </c>
      <c r="I33" s="47">
        <f>I32+120</f>
        <v>42460</v>
      </c>
      <c r="J33" s="48">
        <f t="shared" si="2"/>
        <v>34817200</v>
      </c>
      <c r="K33" s="48">
        <f t="shared" si="3"/>
        <v>37602576</v>
      </c>
      <c r="L33" s="49">
        <f t="shared" si="4"/>
        <v>78500</v>
      </c>
      <c r="M33" s="50">
        <f t="shared" si="5"/>
        <v>2706000.0000000005</v>
      </c>
    </row>
    <row r="34" spans="1:13" x14ac:dyDescent="0.25">
      <c r="A34" s="45">
        <v>33</v>
      </c>
      <c r="B34" s="45">
        <v>902</v>
      </c>
      <c r="C34" s="45">
        <v>9</v>
      </c>
      <c r="D34" s="45">
        <v>902</v>
      </c>
      <c r="E34" s="45">
        <v>9</v>
      </c>
      <c r="F34" s="46" t="s">
        <v>16</v>
      </c>
      <c r="G34" s="46">
        <v>820</v>
      </c>
      <c r="H34" s="46">
        <f t="shared" si="1"/>
        <v>902.00000000000011</v>
      </c>
      <c r="I34" s="47">
        <f>I33</f>
        <v>42460</v>
      </c>
      <c r="J34" s="48">
        <f t="shared" si="2"/>
        <v>34817200</v>
      </c>
      <c r="K34" s="48">
        <f t="shared" si="3"/>
        <v>37602576</v>
      </c>
      <c r="L34" s="49">
        <f t="shared" si="4"/>
        <v>78500</v>
      </c>
      <c r="M34" s="50">
        <f t="shared" si="5"/>
        <v>2706000.0000000005</v>
      </c>
    </row>
    <row r="35" spans="1:13" x14ac:dyDescent="0.25">
      <c r="A35" s="45">
        <v>34</v>
      </c>
      <c r="B35" s="45">
        <v>903</v>
      </c>
      <c r="C35" s="45">
        <v>9</v>
      </c>
      <c r="D35" s="45">
        <v>903</v>
      </c>
      <c r="E35" s="45">
        <v>9</v>
      </c>
      <c r="F35" s="46" t="s">
        <v>16</v>
      </c>
      <c r="G35" s="46">
        <v>820</v>
      </c>
      <c r="H35" s="46">
        <f t="shared" si="1"/>
        <v>902.00000000000011</v>
      </c>
      <c r="I35" s="47">
        <f>I34</f>
        <v>42460</v>
      </c>
      <c r="J35" s="48">
        <f t="shared" si="2"/>
        <v>34817200</v>
      </c>
      <c r="K35" s="48">
        <f t="shared" si="3"/>
        <v>37602576</v>
      </c>
      <c r="L35" s="49">
        <f t="shared" si="4"/>
        <v>78500</v>
      </c>
      <c r="M35" s="50">
        <f t="shared" si="5"/>
        <v>2706000.0000000005</v>
      </c>
    </row>
    <row r="36" spans="1:13" x14ac:dyDescent="0.25">
      <c r="A36" s="45">
        <v>35</v>
      </c>
      <c r="B36" s="45">
        <v>904</v>
      </c>
      <c r="C36" s="45">
        <v>9</v>
      </c>
      <c r="D36" s="45">
        <v>904</v>
      </c>
      <c r="E36" s="45">
        <v>9</v>
      </c>
      <c r="F36" s="46" t="s">
        <v>16</v>
      </c>
      <c r="G36" s="46">
        <v>820</v>
      </c>
      <c r="H36" s="46">
        <f t="shared" si="1"/>
        <v>902.00000000000011</v>
      </c>
      <c r="I36" s="47">
        <f>I35</f>
        <v>42460</v>
      </c>
      <c r="J36" s="48">
        <f t="shared" si="2"/>
        <v>34817200</v>
      </c>
      <c r="K36" s="48">
        <f t="shared" si="3"/>
        <v>37602576</v>
      </c>
      <c r="L36" s="49">
        <f t="shared" si="4"/>
        <v>78500</v>
      </c>
      <c r="M36" s="50">
        <f t="shared" si="5"/>
        <v>2706000.0000000005</v>
      </c>
    </row>
    <row r="37" spans="1:13" x14ac:dyDescent="0.25">
      <c r="A37" s="45">
        <v>36</v>
      </c>
      <c r="B37" s="45">
        <v>1001</v>
      </c>
      <c r="C37" s="45">
        <v>10</v>
      </c>
      <c r="D37" s="45">
        <v>1001</v>
      </c>
      <c r="E37" s="45">
        <v>10</v>
      </c>
      <c r="F37" s="46" t="s">
        <v>16</v>
      </c>
      <c r="G37" s="46">
        <v>820</v>
      </c>
      <c r="H37" s="46">
        <f t="shared" si="1"/>
        <v>902.00000000000011</v>
      </c>
      <c r="I37" s="47">
        <f>I36+120</f>
        <v>42580</v>
      </c>
      <c r="J37" s="48">
        <f t="shared" si="2"/>
        <v>34915600</v>
      </c>
      <c r="K37" s="48">
        <f t="shared" si="3"/>
        <v>37708848</v>
      </c>
      <c r="L37" s="49">
        <f t="shared" si="4"/>
        <v>78500</v>
      </c>
      <c r="M37" s="50">
        <f t="shared" si="5"/>
        <v>2706000.0000000005</v>
      </c>
    </row>
    <row r="38" spans="1:13" x14ac:dyDescent="0.25">
      <c r="A38" s="45">
        <v>37</v>
      </c>
      <c r="B38" s="45">
        <v>1002</v>
      </c>
      <c r="C38" s="45">
        <v>10</v>
      </c>
      <c r="D38" s="45">
        <v>1002</v>
      </c>
      <c r="E38" s="45">
        <v>10</v>
      </c>
      <c r="F38" s="46" t="s">
        <v>16</v>
      </c>
      <c r="G38" s="46">
        <v>820</v>
      </c>
      <c r="H38" s="46">
        <f t="shared" si="1"/>
        <v>902.00000000000011</v>
      </c>
      <c r="I38" s="47">
        <f>I37</f>
        <v>42580</v>
      </c>
      <c r="J38" s="48">
        <f t="shared" si="2"/>
        <v>34915600</v>
      </c>
      <c r="K38" s="48">
        <f t="shared" si="3"/>
        <v>37708848</v>
      </c>
      <c r="L38" s="49">
        <f t="shared" si="4"/>
        <v>78500</v>
      </c>
      <c r="M38" s="50">
        <f t="shared" si="5"/>
        <v>2706000.0000000005</v>
      </c>
    </row>
    <row r="39" spans="1:13" x14ac:dyDescent="0.25">
      <c r="A39" s="45">
        <v>38</v>
      </c>
      <c r="B39" s="45">
        <v>1003</v>
      </c>
      <c r="C39" s="45">
        <v>10</v>
      </c>
      <c r="D39" s="45">
        <v>1003</v>
      </c>
      <c r="E39" s="45">
        <v>10</v>
      </c>
      <c r="F39" s="46" t="s">
        <v>16</v>
      </c>
      <c r="G39" s="46">
        <v>820</v>
      </c>
      <c r="H39" s="46">
        <f t="shared" si="1"/>
        <v>902.00000000000011</v>
      </c>
      <c r="I39" s="47">
        <f>I38</f>
        <v>42580</v>
      </c>
      <c r="J39" s="48">
        <f t="shared" si="2"/>
        <v>34915600</v>
      </c>
      <c r="K39" s="48">
        <f t="shared" si="3"/>
        <v>37708848</v>
      </c>
      <c r="L39" s="49">
        <f t="shared" si="4"/>
        <v>78500</v>
      </c>
      <c r="M39" s="50">
        <f t="shared" si="5"/>
        <v>2706000.0000000005</v>
      </c>
    </row>
    <row r="40" spans="1:13" x14ac:dyDescent="0.25">
      <c r="A40" s="45">
        <v>39</v>
      </c>
      <c r="B40" s="45">
        <v>1004</v>
      </c>
      <c r="C40" s="45">
        <v>10</v>
      </c>
      <c r="D40" s="45">
        <v>1004</v>
      </c>
      <c r="E40" s="45">
        <v>10</v>
      </c>
      <c r="F40" s="46" t="s">
        <v>16</v>
      </c>
      <c r="G40" s="46">
        <v>820</v>
      </c>
      <c r="H40" s="46">
        <f t="shared" si="1"/>
        <v>902.00000000000011</v>
      </c>
      <c r="I40" s="47">
        <f>I39</f>
        <v>42580</v>
      </c>
      <c r="J40" s="48">
        <f t="shared" si="2"/>
        <v>34915600</v>
      </c>
      <c r="K40" s="48">
        <f t="shared" si="3"/>
        <v>37708848</v>
      </c>
      <c r="L40" s="49">
        <f t="shared" si="4"/>
        <v>78500</v>
      </c>
      <c r="M40" s="50">
        <f t="shared" si="5"/>
        <v>2706000.0000000005</v>
      </c>
    </row>
    <row r="41" spans="1:13" x14ac:dyDescent="0.25">
      <c r="A41" s="45">
        <v>40</v>
      </c>
      <c r="B41" s="45">
        <v>1101</v>
      </c>
      <c r="C41" s="45">
        <v>11</v>
      </c>
      <c r="D41" s="45">
        <v>1101</v>
      </c>
      <c r="E41" s="45">
        <v>11</v>
      </c>
      <c r="F41" s="46" t="s">
        <v>16</v>
      </c>
      <c r="G41" s="46">
        <v>820</v>
      </c>
      <c r="H41" s="46">
        <f t="shared" si="1"/>
        <v>902.00000000000011</v>
      </c>
      <c r="I41" s="47">
        <f>I40+120</f>
        <v>42700</v>
      </c>
      <c r="J41" s="48">
        <f t="shared" si="2"/>
        <v>35014000</v>
      </c>
      <c r="K41" s="48">
        <f t="shared" si="3"/>
        <v>37815120</v>
      </c>
      <c r="L41" s="49">
        <f t="shared" si="4"/>
        <v>79000</v>
      </c>
      <c r="M41" s="50">
        <f t="shared" si="5"/>
        <v>2706000.0000000005</v>
      </c>
    </row>
    <row r="42" spans="1:13" x14ac:dyDescent="0.25">
      <c r="A42" s="45">
        <v>41</v>
      </c>
      <c r="B42" s="45">
        <v>1102</v>
      </c>
      <c r="C42" s="45">
        <v>11</v>
      </c>
      <c r="D42" s="45">
        <v>1102</v>
      </c>
      <c r="E42" s="45">
        <v>11</v>
      </c>
      <c r="F42" s="46" t="s">
        <v>16</v>
      </c>
      <c r="G42" s="46">
        <v>820</v>
      </c>
      <c r="H42" s="46">
        <f t="shared" si="1"/>
        <v>902.00000000000011</v>
      </c>
      <c r="I42" s="47">
        <f>I41</f>
        <v>42700</v>
      </c>
      <c r="J42" s="48">
        <f t="shared" si="2"/>
        <v>35014000</v>
      </c>
      <c r="K42" s="48">
        <f t="shared" si="3"/>
        <v>37815120</v>
      </c>
      <c r="L42" s="49">
        <f t="shared" si="4"/>
        <v>79000</v>
      </c>
      <c r="M42" s="50">
        <f t="shared" si="5"/>
        <v>2706000.0000000005</v>
      </c>
    </row>
    <row r="43" spans="1:13" x14ac:dyDescent="0.25">
      <c r="A43" s="45">
        <v>42</v>
      </c>
      <c r="B43" s="45">
        <v>1103</v>
      </c>
      <c r="C43" s="45">
        <v>11</v>
      </c>
      <c r="D43" s="45">
        <v>1103</v>
      </c>
      <c r="E43" s="45">
        <v>11</v>
      </c>
      <c r="F43" s="46" t="s">
        <v>16</v>
      </c>
      <c r="G43" s="46">
        <v>820</v>
      </c>
      <c r="H43" s="46">
        <f t="shared" si="1"/>
        <v>902.00000000000011</v>
      </c>
      <c r="I43" s="47">
        <f>I42</f>
        <v>42700</v>
      </c>
      <c r="J43" s="48">
        <f t="shared" si="2"/>
        <v>35014000</v>
      </c>
      <c r="K43" s="48">
        <f t="shared" si="3"/>
        <v>37815120</v>
      </c>
      <c r="L43" s="49">
        <f t="shared" si="4"/>
        <v>79000</v>
      </c>
      <c r="M43" s="50">
        <f t="shared" si="5"/>
        <v>2706000.0000000005</v>
      </c>
    </row>
    <row r="44" spans="1:13" x14ac:dyDescent="0.25">
      <c r="A44" s="45">
        <v>43</v>
      </c>
      <c r="B44" s="45">
        <v>1104</v>
      </c>
      <c r="C44" s="45">
        <v>11</v>
      </c>
      <c r="D44" s="45">
        <v>1104</v>
      </c>
      <c r="E44" s="45">
        <v>11</v>
      </c>
      <c r="F44" s="46" t="s">
        <v>16</v>
      </c>
      <c r="G44" s="46">
        <v>820</v>
      </c>
      <c r="H44" s="46">
        <f t="shared" si="1"/>
        <v>902.00000000000011</v>
      </c>
      <c r="I44" s="47">
        <f>I43</f>
        <v>42700</v>
      </c>
      <c r="J44" s="48">
        <f t="shared" si="2"/>
        <v>35014000</v>
      </c>
      <c r="K44" s="48">
        <f t="shared" si="3"/>
        <v>37815120</v>
      </c>
      <c r="L44" s="49">
        <f t="shared" si="4"/>
        <v>79000</v>
      </c>
      <c r="M44" s="50">
        <f t="shared" si="5"/>
        <v>2706000.0000000005</v>
      </c>
    </row>
    <row r="45" spans="1:13" x14ac:dyDescent="0.25">
      <c r="A45" s="45">
        <v>44</v>
      </c>
      <c r="B45" s="45">
        <v>1201</v>
      </c>
      <c r="C45" s="45">
        <v>12</v>
      </c>
      <c r="D45" s="45">
        <v>1201</v>
      </c>
      <c r="E45" s="45">
        <v>12</v>
      </c>
      <c r="F45" s="46" t="s">
        <v>16</v>
      </c>
      <c r="G45" s="46">
        <v>820</v>
      </c>
      <c r="H45" s="46">
        <f t="shared" si="1"/>
        <v>902.00000000000011</v>
      </c>
      <c r="I45" s="47">
        <f>I44+120</f>
        <v>42820</v>
      </c>
      <c r="J45" s="48">
        <f t="shared" si="2"/>
        <v>35112400</v>
      </c>
      <c r="K45" s="48">
        <f t="shared" si="3"/>
        <v>37921392</v>
      </c>
      <c r="L45" s="49">
        <f t="shared" si="4"/>
        <v>79000</v>
      </c>
      <c r="M45" s="50">
        <f t="shared" si="5"/>
        <v>2706000.0000000005</v>
      </c>
    </row>
    <row r="46" spans="1:13" x14ac:dyDescent="0.25">
      <c r="A46" s="45">
        <v>45</v>
      </c>
      <c r="B46" s="45">
        <v>1202</v>
      </c>
      <c r="C46" s="45">
        <v>12</v>
      </c>
      <c r="D46" s="45">
        <v>1202</v>
      </c>
      <c r="E46" s="45">
        <v>12</v>
      </c>
      <c r="F46" s="46" t="s">
        <v>16</v>
      </c>
      <c r="G46" s="46">
        <v>820</v>
      </c>
      <c r="H46" s="46">
        <f t="shared" si="1"/>
        <v>902.00000000000011</v>
      </c>
      <c r="I46" s="47">
        <f>I45</f>
        <v>42820</v>
      </c>
      <c r="J46" s="48">
        <f t="shared" si="2"/>
        <v>35112400</v>
      </c>
      <c r="K46" s="48">
        <f t="shared" si="3"/>
        <v>37921392</v>
      </c>
      <c r="L46" s="49">
        <f t="shared" si="4"/>
        <v>79000</v>
      </c>
      <c r="M46" s="50">
        <f t="shared" si="5"/>
        <v>2706000.0000000005</v>
      </c>
    </row>
    <row r="47" spans="1:13" x14ac:dyDescent="0.25">
      <c r="A47" s="45">
        <v>46</v>
      </c>
      <c r="B47" s="45">
        <v>1203</v>
      </c>
      <c r="C47" s="45">
        <v>12</v>
      </c>
      <c r="D47" s="45">
        <v>1203</v>
      </c>
      <c r="E47" s="45">
        <v>12</v>
      </c>
      <c r="F47" s="46" t="s">
        <v>16</v>
      </c>
      <c r="G47" s="46">
        <v>820</v>
      </c>
      <c r="H47" s="46">
        <f t="shared" si="1"/>
        <v>902.00000000000011</v>
      </c>
      <c r="I47" s="47">
        <f>I46</f>
        <v>42820</v>
      </c>
      <c r="J47" s="48">
        <f t="shared" si="2"/>
        <v>35112400</v>
      </c>
      <c r="K47" s="48">
        <f t="shared" si="3"/>
        <v>37921392</v>
      </c>
      <c r="L47" s="49">
        <f t="shared" si="4"/>
        <v>79000</v>
      </c>
      <c r="M47" s="50">
        <f t="shared" si="5"/>
        <v>2706000.0000000005</v>
      </c>
    </row>
    <row r="48" spans="1:13" x14ac:dyDescent="0.25">
      <c r="A48" s="45">
        <v>47</v>
      </c>
      <c r="B48" s="45">
        <v>1204</v>
      </c>
      <c r="C48" s="45">
        <v>12</v>
      </c>
      <c r="D48" s="45">
        <v>1204</v>
      </c>
      <c r="E48" s="45">
        <v>12</v>
      </c>
      <c r="F48" s="46" t="s">
        <v>16</v>
      </c>
      <c r="G48" s="46">
        <v>820</v>
      </c>
      <c r="H48" s="46">
        <f t="shared" si="1"/>
        <v>902.00000000000011</v>
      </c>
      <c r="I48" s="47">
        <f>I47</f>
        <v>42820</v>
      </c>
      <c r="J48" s="48">
        <f t="shared" si="2"/>
        <v>35112400</v>
      </c>
      <c r="K48" s="48">
        <f t="shared" si="3"/>
        <v>37921392</v>
      </c>
      <c r="L48" s="49">
        <f t="shared" si="4"/>
        <v>79000</v>
      </c>
      <c r="M48" s="50">
        <f t="shared" si="5"/>
        <v>2706000.0000000005</v>
      </c>
    </row>
    <row r="49" spans="1:13" x14ac:dyDescent="0.25">
      <c r="A49" s="45">
        <v>48</v>
      </c>
      <c r="B49" s="45">
        <v>1301</v>
      </c>
      <c r="C49" s="45">
        <v>13</v>
      </c>
      <c r="D49" s="45">
        <v>1401</v>
      </c>
      <c r="E49" s="45">
        <v>14</v>
      </c>
      <c r="F49" s="46" t="s">
        <v>16</v>
      </c>
      <c r="G49" s="46">
        <v>820</v>
      </c>
      <c r="H49" s="46">
        <f t="shared" si="1"/>
        <v>902.00000000000011</v>
      </c>
      <c r="I49" s="47">
        <f>I48+120</f>
        <v>42940</v>
      </c>
      <c r="J49" s="48">
        <f t="shared" si="2"/>
        <v>35210800</v>
      </c>
      <c r="K49" s="48">
        <f t="shared" si="3"/>
        <v>38027664</v>
      </c>
      <c r="L49" s="49">
        <f t="shared" si="4"/>
        <v>79000</v>
      </c>
      <c r="M49" s="50">
        <f t="shared" si="5"/>
        <v>2706000.0000000005</v>
      </c>
    </row>
    <row r="50" spans="1:13" x14ac:dyDescent="0.25">
      <c r="A50" s="45">
        <v>49</v>
      </c>
      <c r="B50" s="45">
        <v>1302</v>
      </c>
      <c r="C50" s="45">
        <v>13</v>
      </c>
      <c r="D50" s="45">
        <v>1402</v>
      </c>
      <c r="E50" s="45">
        <v>14</v>
      </c>
      <c r="F50" s="46" t="s">
        <v>16</v>
      </c>
      <c r="G50" s="46">
        <v>820</v>
      </c>
      <c r="H50" s="46">
        <f t="shared" si="1"/>
        <v>902.00000000000011</v>
      </c>
      <c r="I50" s="47">
        <f>I49</f>
        <v>42940</v>
      </c>
      <c r="J50" s="48">
        <f t="shared" si="2"/>
        <v>35210800</v>
      </c>
      <c r="K50" s="48">
        <f t="shared" si="3"/>
        <v>38027664</v>
      </c>
      <c r="L50" s="49">
        <f t="shared" si="4"/>
        <v>79000</v>
      </c>
      <c r="M50" s="50">
        <f t="shared" si="5"/>
        <v>2706000.0000000005</v>
      </c>
    </row>
    <row r="51" spans="1:13" x14ac:dyDescent="0.25">
      <c r="A51" s="45">
        <v>50</v>
      </c>
      <c r="B51" s="45">
        <v>1303</v>
      </c>
      <c r="C51" s="45">
        <v>13</v>
      </c>
      <c r="D51" s="51">
        <v>1403</v>
      </c>
      <c r="E51" s="45">
        <v>14</v>
      </c>
      <c r="F51" s="46" t="s">
        <v>16</v>
      </c>
      <c r="G51" s="46">
        <v>820</v>
      </c>
      <c r="H51" s="46">
        <f t="shared" si="1"/>
        <v>902.00000000000011</v>
      </c>
      <c r="I51" s="47">
        <f>I50</f>
        <v>42940</v>
      </c>
      <c r="J51" s="48">
        <f t="shared" si="2"/>
        <v>35210800</v>
      </c>
      <c r="K51" s="48">
        <f t="shared" si="3"/>
        <v>38027664</v>
      </c>
      <c r="L51" s="49">
        <f t="shared" si="4"/>
        <v>79000</v>
      </c>
      <c r="M51" s="50">
        <f t="shared" si="5"/>
        <v>2706000.0000000005</v>
      </c>
    </row>
    <row r="52" spans="1:13" x14ac:dyDescent="0.25">
      <c r="A52" s="45">
        <v>51</v>
      </c>
      <c r="B52" s="45">
        <v>1304</v>
      </c>
      <c r="C52" s="45">
        <v>13</v>
      </c>
      <c r="D52" s="45">
        <v>1404</v>
      </c>
      <c r="E52" s="45">
        <v>14</v>
      </c>
      <c r="F52" s="46" t="s">
        <v>16</v>
      </c>
      <c r="G52" s="46">
        <v>820</v>
      </c>
      <c r="H52" s="46">
        <f t="shared" si="1"/>
        <v>902.00000000000011</v>
      </c>
      <c r="I52" s="47">
        <f>I51</f>
        <v>42940</v>
      </c>
      <c r="J52" s="48">
        <f t="shared" si="2"/>
        <v>35210800</v>
      </c>
      <c r="K52" s="48">
        <f t="shared" si="3"/>
        <v>38027664</v>
      </c>
      <c r="L52" s="49">
        <f t="shared" si="4"/>
        <v>79000</v>
      </c>
      <c r="M52" s="50">
        <f t="shared" si="5"/>
        <v>2706000.0000000005</v>
      </c>
    </row>
    <row r="53" spans="1:13" x14ac:dyDescent="0.25">
      <c r="A53" s="45">
        <v>52</v>
      </c>
      <c r="B53" s="45">
        <v>1401</v>
      </c>
      <c r="C53" s="45">
        <v>14</v>
      </c>
      <c r="D53" s="45">
        <v>1501</v>
      </c>
      <c r="E53" s="45">
        <v>15</v>
      </c>
      <c r="F53" s="46" t="s">
        <v>16</v>
      </c>
      <c r="G53" s="46">
        <v>820</v>
      </c>
      <c r="H53" s="46">
        <f t="shared" si="1"/>
        <v>902.00000000000011</v>
      </c>
      <c r="I53" s="47">
        <f>I52+120</f>
        <v>43060</v>
      </c>
      <c r="J53" s="48">
        <f t="shared" si="2"/>
        <v>35309200</v>
      </c>
      <c r="K53" s="48">
        <f t="shared" si="3"/>
        <v>38133936</v>
      </c>
      <c r="L53" s="49">
        <f t="shared" si="4"/>
        <v>79500</v>
      </c>
      <c r="M53" s="50">
        <f t="shared" si="5"/>
        <v>2706000.0000000005</v>
      </c>
    </row>
    <row r="54" spans="1:13" x14ac:dyDescent="0.25">
      <c r="A54" s="45">
        <v>53</v>
      </c>
      <c r="B54" s="45">
        <v>1402</v>
      </c>
      <c r="C54" s="45">
        <v>14</v>
      </c>
      <c r="D54" s="45">
        <v>1502</v>
      </c>
      <c r="E54" s="45">
        <v>15</v>
      </c>
      <c r="F54" s="46" t="s">
        <v>16</v>
      </c>
      <c r="G54" s="46">
        <v>820</v>
      </c>
      <c r="H54" s="46">
        <f t="shared" si="1"/>
        <v>902.00000000000011</v>
      </c>
      <c r="I54" s="47">
        <f>I53</f>
        <v>43060</v>
      </c>
      <c r="J54" s="48">
        <f t="shared" si="2"/>
        <v>35309200</v>
      </c>
      <c r="K54" s="48">
        <f t="shared" si="3"/>
        <v>38133936</v>
      </c>
      <c r="L54" s="49">
        <f t="shared" si="4"/>
        <v>79500</v>
      </c>
      <c r="M54" s="50">
        <f t="shared" si="5"/>
        <v>2706000.0000000005</v>
      </c>
    </row>
    <row r="55" spans="1:13" x14ac:dyDescent="0.25">
      <c r="A55" s="45">
        <v>54</v>
      </c>
      <c r="B55" s="45">
        <v>1404</v>
      </c>
      <c r="C55" s="45">
        <v>14</v>
      </c>
      <c r="D55" s="45">
        <v>1504</v>
      </c>
      <c r="E55" s="45">
        <v>15</v>
      </c>
      <c r="F55" s="46" t="s">
        <v>15</v>
      </c>
      <c r="G55" s="63">
        <v>690</v>
      </c>
      <c r="H55" s="46">
        <f t="shared" si="1"/>
        <v>759.00000000000011</v>
      </c>
      <c r="I55" s="47">
        <f>I54</f>
        <v>43060</v>
      </c>
      <c r="J55" s="48">
        <f t="shared" si="2"/>
        <v>29711400</v>
      </c>
      <c r="K55" s="48">
        <f t="shared" si="3"/>
        <v>32088312.000000004</v>
      </c>
      <c r="L55" s="49">
        <f t="shared" si="4"/>
        <v>67000</v>
      </c>
      <c r="M55" s="50">
        <f t="shared" si="5"/>
        <v>2277000.0000000005</v>
      </c>
    </row>
    <row r="56" spans="1:13" x14ac:dyDescent="0.25">
      <c r="A56" s="45">
        <v>55</v>
      </c>
      <c r="B56" s="45">
        <v>1501</v>
      </c>
      <c r="C56" s="45">
        <v>15</v>
      </c>
      <c r="D56" s="45">
        <v>1601</v>
      </c>
      <c r="E56" s="45">
        <v>16</v>
      </c>
      <c r="F56" s="46" t="s">
        <v>16</v>
      </c>
      <c r="G56" s="46">
        <v>820</v>
      </c>
      <c r="H56" s="46">
        <f t="shared" si="1"/>
        <v>902.00000000000011</v>
      </c>
      <c r="I56" s="47">
        <f>I55+120</f>
        <v>43180</v>
      </c>
      <c r="J56" s="48">
        <f t="shared" si="2"/>
        <v>35407600</v>
      </c>
      <c r="K56" s="48">
        <f t="shared" si="3"/>
        <v>38240208</v>
      </c>
      <c r="L56" s="49">
        <f t="shared" si="4"/>
        <v>79500</v>
      </c>
      <c r="M56" s="50">
        <f t="shared" si="5"/>
        <v>2706000.0000000005</v>
      </c>
    </row>
    <row r="57" spans="1:13" x14ac:dyDescent="0.25">
      <c r="A57" s="45">
        <v>56</v>
      </c>
      <c r="B57" s="45">
        <v>1502</v>
      </c>
      <c r="C57" s="45">
        <v>15</v>
      </c>
      <c r="D57" s="45">
        <v>1602</v>
      </c>
      <c r="E57" s="45">
        <v>16</v>
      </c>
      <c r="F57" s="46" t="s">
        <v>16</v>
      </c>
      <c r="G57" s="46">
        <v>820</v>
      </c>
      <c r="H57" s="46">
        <f t="shared" si="1"/>
        <v>902.00000000000011</v>
      </c>
      <c r="I57" s="47">
        <f>I56</f>
        <v>43180</v>
      </c>
      <c r="J57" s="48">
        <f t="shared" si="2"/>
        <v>35407600</v>
      </c>
      <c r="K57" s="48">
        <f t="shared" si="3"/>
        <v>38240208</v>
      </c>
      <c r="L57" s="49">
        <f t="shared" si="4"/>
        <v>79500</v>
      </c>
      <c r="M57" s="50">
        <f t="shared" si="5"/>
        <v>2706000.0000000005</v>
      </c>
    </row>
    <row r="58" spans="1:13" x14ac:dyDescent="0.25">
      <c r="A58" s="45">
        <v>57</v>
      </c>
      <c r="B58" s="45">
        <v>1503</v>
      </c>
      <c r="C58" s="45">
        <v>15</v>
      </c>
      <c r="D58" s="45">
        <v>1603</v>
      </c>
      <c r="E58" s="45">
        <v>16</v>
      </c>
      <c r="F58" s="46" t="s">
        <v>16</v>
      </c>
      <c r="G58" s="46">
        <v>820</v>
      </c>
      <c r="H58" s="46">
        <f t="shared" si="1"/>
        <v>902.00000000000011</v>
      </c>
      <c r="I58" s="47">
        <f>I57</f>
        <v>43180</v>
      </c>
      <c r="J58" s="48">
        <f t="shared" si="2"/>
        <v>35407600</v>
      </c>
      <c r="K58" s="48">
        <f t="shared" si="3"/>
        <v>38240208</v>
      </c>
      <c r="L58" s="49">
        <f t="shared" si="4"/>
        <v>79500</v>
      </c>
      <c r="M58" s="50">
        <f t="shared" si="5"/>
        <v>2706000.0000000005</v>
      </c>
    </row>
    <row r="59" spans="1:13" x14ac:dyDescent="0.25">
      <c r="A59" s="45">
        <v>58</v>
      </c>
      <c r="B59" s="45">
        <v>1504</v>
      </c>
      <c r="C59" s="45">
        <v>15</v>
      </c>
      <c r="D59" s="45">
        <v>1604</v>
      </c>
      <c r="E59" s="45">
        <v>16</v>
      </c>
      <c r="F59" s="46" t="s">
        <v>16</v>
      </c>
      <c r="G59" s="46">
        <v>820</v>
      </c>
      <c r="H59" s="46">
        <f t="shared" si="1"/>
        <v>902.00000000000011</v>
      </c>
      <c r="I59" s="47">
        <f>I58</f>
        <v>43180</v>
      </c>
      <c r="J59" s="48">
        <f t="shared" si="2"/>
        <v>35407600</v>
      </c>
      <c r="K59" s="48">
        <f t="shared" si="3"/>
        <v>38240208</v>
      </c>
      <c r="L59" s="49">
        <f t="shared" si="4"/>
        <v>79500</v>
      </c>
      <c r="M59" s="50">
        <f t="shared" si="5"/>
        <v>2706000.0000000005</v>
      </c>
    </row>
    <row r="60" spans="1:13" x14ac:dyDescent="0.25">
      <c r="A60" s="45">
        <v>59</v>
      </c>
      <c r="B60" s="45">
        <v>1601</v>
      </c>
      <c r="C60" s="45">
        <v>16</v>
      </c>
      <c r="D60" s="45">
        <v>1701</v>
      </c>
      <c r="E60" s="45">
        <v>17</v>
      </c>
      <c r="F60" s="46" t="s">
        <v>16</v>
      </c>
      <c r="G60" s="46">
        <v>820</v>
      </c>
      <c r="H60" s="46">
        <f t="shared" si="1"/>
        <v>902.00000000000011</v>
      </c>
      <c r="I60" s="47">
        <f>I59+120</f>
        <v>43300</v>
      </c>
      <c r="J60" s="48">
        <f t="shared" si="2"/>
        <v>35506000</v>
      </c>
      <c r="K60" s="48">
        <f t="shared" si="3"/>
        <v>38346480</v>
      </c>
      <c r="L60" s="49">
        <f t="shared" si="4"/>
        <v>80000</v>
      </c>
      <c r="M60" s="50">
        <f t="shared" si="5"/>
        <v>2706000.0000000005</v>
      </c>
    </row>
    <row r="61" spans="1:13" x14ac:dyDescent="0.25">
      <c r="A61" s="45">
        <v>60</v>
      </c>
      <c r="B61" s="45">
        <v>1602</v>
      </c>
      <c r="C61" s="45">
        <v>16</v>
      </c>
      <c r="D61" s="45">
        <v>1702</v>
      </c>
      <c r="E61" s="45">
        <v>17</v>
      </c>
      <c r="F61" s="46" t="s">
        <v>16</v>
      </c>
      <c r="G61" s="46">
        <v>820</v>
      </c>
      <c r="H61" s="46">
        <f t="shared" si="1"/>
        <v>902.00000000000011</v>
      </c>
      <c r="I61" s="47">
        <f>I60</f>
        <v>43300</v>
      </c>
      <c r="J61" s="48">
        <f t="shared" si="2"/>
        <v>35506000</v>
      </c>
      <c r="K61" s="48">
        <f t="shared" si="3"/>
        <v>38346480</v>
      </c>
      <c r="L61" s="49">
        <f t="shared" si="4"/>
        <v>80000</v>
      </c>
      <c r="M61" s="50">
        <f t="shared" si="5"/>
        <v>2706000.0000000005</v>
      </c>
    </row>
    <row r="62" spans="1:13" x14ac:dyDescent="0.25">
      <c r="A62" s="45">
        <v>61</v>
      </c>
      <c r="B62" s="45">
        <v>1603</v>
      </c>
      <c r="C62" s="45">
        <v>16</v>
      </c>
      <c r="D62" s="45">
        <v>1703</v>
      </c>
      <c r="E62" s="45">
        <v>17</v>
      </c>
      <c r="F62" s="46" t="s">
        <v>16</v>
      </c>
      <c r="G62" s="46">
        <v>820</v>
      </c>
      <c r="H62" s="46">
        <f t="shared" si="1"/>
        <v>902.00000000000011</v>
      </c>
      <c r="I62" s="47">
        <f>I61</f>
        <v>43300</v>
      </c>
      <c r="J62" s="48">
        <f t="shared" si="2"/>
        <v>35506000</v>
      </c>
      <c r="K62" s="48">
        <f t="shared" si="3"/>
        <v>38346480</v>
      </c>
      <c r="L62" s="49">
        <f t="shared" si="4"/>
        <v>80000</v>
      </c>
      <c r="M62" s="50">
        <f t="shared" si="5"/>
        <v>2706000.0000000005</v>
      </c>
    </row>
    <row r="63" spans="1:13" x14ac:dyDescent="0.25">
      <c r="A63" s="45">
        <v>62</v>
      </c>
      <c r="B63" s="45">
        <v>1604</v>
      </c>
      <c r="C63" s="45">
        <v>16</v>
      </c>
      <c r="D63" s="45">
        <v>1704</v>
      </c>
      <c r="E63" s="45">
        <v>17</v>
      </c>
      <c r="F63" s="46" t="s">
        <v>16</v>
      </c>
      <c r="G63" s="46">
        <v>820</v>
      </c>
      <c r="H63" s="46">
        <f t="shared" si="1"/>
        <v>902.00000000000011</v>
      </c>
      <c r="I63" s="47">
        <f>I62</f>
        <v>43300</v>
      </c>
      <c r="J63" s="48">
        <f t="shared" si="2"/>
        <v>35506000</v>
      </c>
      <c r="K63" s="48">
        <f t="shared" si="3"/>
        <v>38346480</v>
      </c>
      <c r="L63" s="49">
        <f t="shared" si="4"/>
        <v>80000</v>
      </c>
      <c r="M63" s="50">
        <f t="shared" si="5"/>
        <v>2706000.0000000005</v>
      </c>
    </row>
    <row r="64" spans="1:13" x14ac:dyDescent="0.25">
      <c r="A64" s="45">
        <v>63</v>
      </c>
      <c r="B64" s="45">
        <v>1701</v>
      </c>
      <c r="C64" s="45">
        <v>17</v>
      </c>
      <c r="D64" s="45">
        <v>1801</v>
      </c>
      <c r="E64" s="45">
        <v>18</v>
      </c>
      <c r="F64" s="46" t="s">
        <v>16</v>
      </c>
      <c r="G64" s="46">
        <v>820</v>
      </c>
      <c r="H64" s="46">
        <f t="shared" si="1"/>
        <v>902.00000000000011</v>
      </c>
      <c r="I64" s="47">
        <f>I63+120</f>
        <v>43420</v>
      </c>
      <c r="J64" s="48">
        <f t="shared" si="2"/>
        <v>35604400</v>
      </c>
      <c r="K64" s="48">
        <f t="shared" si="3"/>
        <v>38452752</v>
      </c>
      <c r="L64" s="49">
        <f t="shared" si="4"/>
        <v>80000</v>
      </c>
      <c r="M64" s="50">
        <f t="shared" si="5"/>
        <v>2706000.0000000005</v>
      </c>
    </row>
    <row r="65" spans="1:13" x14ac:dyDescent="0.25">
      <c r="A65" s="45">
        <v>64</v>
      </c>
      <c r="B65" s="45">
        <v>1702</v>
      </c>
      <c r="C65" s="45">
        <v>17</v>
      </c>
      <c r="D65" s="45">
        <v>1802</v>
      </c>
      <c r="E65" s="45">
        <v>18</v>
      </c>
      <c r="F65" s="46" t="s">
        <v>16</v>
      </c>
      <c r="G65" s="46">
        <v>820</v>
      </c>
      <c r="H65" s="46">
        <f t="shared" si="1"/>
        <v>902.00000000000011</v>
      </c>
      <c r="I65" s="47">
        <f>I64</f>
        <v>43420</v>
      </c>
      <c r="J65" s="48">
        <f t="shared" ref="J65:J126" si="6">G65*I65</f>
        <v>35604400</v>
      </c>
      <c r="K65" s="48">
        <f t="shared" ref="K65:K126" si="7">J65*1.08</f>
        <v>38452752</v>
      </c>
      <c r="L65" s="49">
        <f t="shared" ref="L65:L126" si="8">MROUND((K65*0.025/12),500)</f>
        <v>80000</v>
      </c>
      <c r="M65" s="50">
        <f t="shared" ref="M65:M126" si="9">H65*3000</f>
        <v>2706000.0000000005</v>
      </c>
    </row>
    <row r="66" spans="1:13" x14ac:dyDescent="0.25">
      <c r="A66" s="45">
        <v>65</v>
      </c>
      <c r="B66" s="45">
        <v>1703</v>
      </c>
      <c r="C66" s="45">
        <v>17</v>
      </c>
      <c r="D66" s="45">
        <v>1803</v>
      </c>
      <c r="E66" s="45">
        <v>18</v>
      </c>
      <c r="F66" s="46" t="s">
        <v>16</v>
      </c>
      <c r="G66" s="46">
        <v>820</v>
      </c>
      <c r="H66" s="46">
        <f t="shared" ref="H66:H127" si="10">G66*1.1</f>
        <v>902.00000000000011</v>
      </c>
      <c r="I66" s="47">
        <f>I65</f>
        <v>43420</v>
      </c>
      <c r="J66" s="48">
        <f t="shared" si="6"/>
        <v>35604400</v>
      </c>
      <c r="K66" s="48">
        <f t="shared" si="7"/>
        <v>38452752</v>
      </c>
      <c r="L66" s="49">
        <f t="shared" si="8"/>
        <v>80000</v>
      </c>
      <c r="M66" s="50">
        <f t="shared" si="9"/>
        <v>2706000.0000000005</v>
      </c>
    </row>
    <row r="67" spans="1:13" x14ac:dyDescent="0.25">
      <c r="A67" s="45">
        <v>66</v>
      </c>
      <c r="B67" s="45">
        <v>1704</v>
      </c>
      <c r="C67" s="45">
        <v>17</v>
      </c>
      <c r="D67" s="45">
        <v>1804</v>
      </c>
      <c r="E67" s="45">
        <v>18</v>
      </c>
      <c r="F67" s="46" t="s">
        <v>16</v>
      </c>
      <c r="G67" s="46">
        <v>820</v>
      </c>
      <c r="H67" s="46">
        <f t="shared" si="10"/>
        <v>902.00000000000011</v>
      </c>
      <c r="I67" s="47">
        <f>I66</f>
        <v>43420</v>
      </c>
      <c r="J67" s="48">
        <f t="shared" si="6"/>
        <v>35604400</v>
      </c>
      <c r="K67" s="48">
        <f t="shared" si="7"/>
        <v>38452752</v>
      </c>
      <c r="L67" s="49">
        <f t="shared" si="8"/>
        <v>80000</v>
      </c>
      <c r="M67" s="50">
        <f t="shared" si="9"/>
        <v>2706000.0000000005</v>
      </c>
    </row>
    <row r="68" spans="1:13" x14ac:dyDescent="0.25">
      <c r="A68" s="45">
        <v>67</v>
      </c>
      <c r="B68" s="45">
        <v>1801</v>
      </c>
      <c r="C68" s="45">
        <v>18</v>
      </c>
      <c r="D68" s="45">
        <v>1901</v>
      </c>
      <c r="E68" s="45">
        <v>19</v>
      </c>
      <c r="F68" s="46" t="s">
        <v>16</v>
      </c>
      <c r="G68" s="46">
        <v>820</v>
      </c>
      <c r="H68" s="46">
        <f t="shared" si="10"/>
        <v>902.00000000000011</v>
      </c>
      <c r="I68" s="47">
        <f>I67+120</f>
        <v>43540</v>
      </c>
      <c r="J68" s="48">
        <f t="shared" si="6"/>
        <v>35702800</v>
      </c>
      <c r="K68" s="48">
        <f t="shared" si="7"/>
        <v>38559024</v>
      </c>
      <c r="L68" s="49">
        <f t="shared" si="8"/>
        <v>80500</v>
      </c>
      <c r="M68" s="50">
        <f t="shared" si="9"/>
        <v>2706000.0000000005</v>
      </c>
    </row>
    <row r="69" spans="1:13" x14ac:dyDescent="0.25">
      <c r="A69" s="45">
        <v>68</v>
      </c>
      <c r="B69" s="45">
        <v>1802</v>
      </c>
      <c r="C69" s="45">
        <v>18</v>
      </c>
      <c r="D69" s="45">
        <v>1902</v>
      </c>
      <c r="E69" s="45">
        <v>19</v>
      </c>
      <c r="F69" s="46" t="s">
        <v>16</v>
      </c>
      <c r="G69" s="46">
        <v>820</v>
      </c>
      <c r="H69" s="46">
        <f t="shared" si="10"/>
        <v>902.00000000000011</v>
      </c>
      <c r="I69" s="47">
        <f>I68</f>
        <v>43540</v>
      </c>
      <c r="J69" s="48">
        <f t="shared" si="6"/>
        <v>35702800</v>
      </c>
      <c r="K69" s="48">
        <f t="shared" si="7"/>
        <v>38559024</v>
      </c>
      <c r="L69" s="49">
        <f t="shared" si="8"/>
        <v>80500</v>
      </c>
      <c r="M69" s="50">
        <f t="shared" si="9"/>
        <v>2706000.0000000005</v>
      </c>
    </row>
    <row r="70" spans="1:13" x14ac:dyDescent="0.25">
      <c r="A70" s="45">
        <v>69</v>
      </c>
      <c r="B70" s="45">
        <v>1803</v>
      </c>
      <c r="C70" s="45">
        <v>18</v>
      </c>
      <c r="D70" s="45">
        <v>1903</v>
      </c>
      <c r="E70" s="45">
        <v>19</v>
      </c>
      <c r="F70" s="46" t="s">
        <v>16</v>
      </c>
      <c r="G70" s="46">
        <v>820</v>
      </c>
      <c r="H70" s="46">
        <f t="shared" si="10"/>
        <v>902.00000000000011</v>
      </c>
      <c r="I70" s="47">
        <f>I69</f>
        <v>43540</v>
      </c>
      <c r="J70" s="48">
        <f t="shared" si="6"/>
        <v>35702800</v>
      </c>
      <c r="K70" s="48">
        <f t="shared" si="7"/>
        <v>38559024</v>
      </c>
      <c r="L70" s="49">
        <f t="shared" si="8"/>
        <v>80500</v>
      </c>
      <c r="M70" s="50">
        <f t="shared" si="9"/>
        <v>2706000.0000000005</v>
      </c>
    </row>
    <row r="71" spans="1:13" x14ac:dyDescent="0.25">
      <c r="A71" s="45">
        <v>70</v>
      </c>
      <c r="B71" s="45">
        <v>1804</v>
      </c>
      <c r="C71" s="45">
        <v>18</v>
      </c>
      <c r="D71" s="45">
        <v>1904</v>
      </c>
      <c r="E71" s="45">
        <v>19</v>
      </c>
      <c r="F71" s="46" t="s">
        <v>16</v>
      </c>
      <c r="G71" s="46">
        <v>820</v>
      </c>
      <c r="H71" s="46">
        <f t="shared" si="10"/>
        <v>902.00000000000011</v>
      </c>
      <c r="I71" s="47">
        <f>I70</f>
        <v>43540</v>
      </c>
      <c r="J71" s="48">
        <f t="shared" si="6"/>
        <v>35702800</v>
      </c>
      <c r="K71" s="48">
        <f t="shared" si="7"/>
        <v>38559024</v>
      </c>
      <c r="L71" s="49">
        <f t="shared" si="8"/>
        <v>80500</v>
      </c>
      <c r="M71" s="50">
        <f t="shared" si="9"/>
        <v>2706000.0000000005</v>
      </c>
    </row>
    <row r="72" spans="1:13" x14ac:dyDescent="0.25">
      <c r="A72" s="45">
        <v>71</v>
      </c>
      <c r="B72" s="45">
        <v>1901</v>
      </c>
      <c r="C72" s="45">
        <v>19</v>
      </c>
      <c r="D72" s="45">
        <v>2001</v>
      </c>
      <c r="E72" s="45">
        <v>20</v>
      </c>
      <c r="F72" s="46" t="s">
        <v>16</v>
      </c>
      <c r="G72" s="46">
        <v>820</v>
      </c>
      <c r="H72" s="46">
        <f t="shared" si="10"/>
        <v>902.00000000000011</v>
      </c>
      <c r="I72" s="47">
        <f>I71+120</f>
        <v>43660</v>
      </c>
      <c r="J72" s="48">
        <f t="shared" si="6"/>
        <v>35801200</v>
      </c>
      <c r="K72" s="48">
        <f t="shared" si="7"/>
        <v>38665296</v>
      </c>
      <c r="L72" s="49">
        <f t="shared" si="8"/>
        <v>80500</v>
      </c>
      <c r="M72" s="50">
        <f t="shared" si="9"/>
        <v>2706000.0000000005</v>
      </c>
    </row>
    <row r="73" spans="1:13" x14ac:dyDescent="0.25">
      <c r="A73" s="45">
        <v>72</v>
      </c>
      <c r="B73" s="45">
        <v>1902</v>
      </c>
      <c r="C73" s="45">
        <v>19</v>
      </c>
      <c r="D73" s="45">
        <v>2002</v>
      </c>
      <c r="E73" s="45">
        <v>20</v>
      </c>
      <c r="F73" s="46" t="s">
        <v>16</v>
      </c>
      <c r="G73" s="46">
        <v>820</v>
      </c>
      <c r="H73" s="46">
        <f t="shared" si="10"/>
        <v>902.00000000000011</v>
      </c>
      <c r="I73" s="47">
        <f>I72</f>
        <v>43660</v>
      </c>
      <c r="J73" s="48">
        <f t="shared" si="6"/>
        <v>35801200</v>
      </c>
      <c r="K73" s="48">
        <f t="shared" si="7"/>
        <v>38665296</v>
      </c>
      <c r="L73" s="49">
        <f t="shared" si="8"/>
        <v>80500</v>
      </c>
      <c r="M73" s="50">
        <f t="shared" si="9"/>
        <v>2706000.0000000005</v>
      </c>
    </row>
    <row r="74" spans="1:13" x14ac:dyDescent="0.25">
      <c r="A74" s="45">
        <v>73</v>
      </c>
      <c r="B74" s="45">
        <v>1903</v>
      </c>
      <c r="C74" s="45">
        <v>19</v>
      </c>
      <c r="D74" s="45">
        <v>2003</v>
      </c>
      <c r="E74" s="45">
        <v>20</v>
      </c>
      <c r="F74" s="46" t="s">
        <v>16</v>
      </c>
      <c r="G74" s="46">
        <v>820</v>
      </c>
      <c r="H74" s="46">
        <f t="shared" si="10"/>
        <v>902.00000000000011</v>
      </c>
      <c r="I74" s="47">
        <f>I73</f>
        <v>43660</v>
      </c>
      <c r="J74" s="48">
        <f t="shared" si="6"/>
        <v>35801200</v>
      </c>
      <c r="K74" s="48">
        <f t="shared" si="7"/>
        <v>38665296</v>
      </c>
      <c r="L74" s="49">
        <f t="shared" si="8"/>
        <v>80500</v>
      </c>
      <c r="M74" s="50">
        <f t="shared" si="9"/>
        <v>2706000.0000000005</v>
      </c>
    </row>
    <row r="75" spans="1:13" x14ac:dyDescent="0.25">
      <c r="A75" s="45">
        <v>74</v>
      </c>
      <c r="B75" s="45">
        <v>1904</v>
      </c>
      <c r="C75" s="45">
        <v>19</v>
      </c>
      <c r="D75" s="45">
        <v>2004</v>
      </c>
      <c r="E75" s="45">
        <v>20</v>
      </c>
      <c r="F75" s="46" t="s">
        <v>16</v>
      </c>
      <c r="G75" s="46">
        <v>820</v>
      </c>
      <c r="H75" s="46">
        <f t="shared" si="10"/>
        <v>902.00000000000011</v>
      </c>
      <c r="I75" s="47">
        <f>I74</f>
        <v>43660</v>
      </c>
      <c r="J75" s="48">
        <f t="shared" si="6"/>
        <v>35801200</v>
      </c>
      <c r="K75" s="48">
        <f t="shared" si="7"/>
        <v>38665296</v>
      </c>
      <c r="L75" s="49">
        <f t="shared" si="8"/>
        <v>80500</v>
      </c>
      <c r="M75" s="50">
        <f t="shared" si="9"/>
        <v>2706000.0000000005</v>
      </c>
    </row>
    <row r="76" spans="1:13" x14ac:dyDescent="0.25">
      <c r="A76" s="45">
        <v>75</v>
      </c>
      <c r="B76" s="45">
        <v>2001</v>
      </c>
      <c r="C76" s="45">
        <v>20</v>
      </c>
      <c r="D76" s="45">
        <v>2101</v>
      </c>
      <c r="E76" s="45">
        <v>21</v>
      </c>
      <c r="F76" s="46" t="s">
        <v>16</v>
      </c>
      <c r="G76" s="46">
        <v>820</v>
      </c>
      <c r="H76" s="46">
        <f t="shared" si="10"/>
        <v>902.00000000000011</v>
      </c>
      <c r="I76" s="47">
        <f>I75+120</f>
        <v>43780</v>
      </c>
      <c r="J76" s="48">
        <f t="shared" si="6"/>
        <v>35899600</v>
      </c>
      <c r="K76" s="48">
        <f t="shared" si="7"/>
        <v>38771568</v>
      </c>
      <c r="L76" s="49">
        <f t="shared" si="8"/>
        <v>81000</v>
      </c>
      <c r="M76" s="50">
        <f t="shared" si="9"/>
        <v>2706000.0000000005</v>
      </c>
    </row>
    <row r="77" spans="1:13" x14ac:dyDescent="0.25">
      <c r="A77" s="45">
        <v>76</v>
      </c>
      <c r="B77" s="45">
        <v>2002</v>
      </c>
      <c r="C77" s="45">
        <v>20</v>
      </c>
      <c r="D77" s="45">
        <v>2102</v>
      </c>
      <c r="E77" s="45">
        <v>21</v>
      </c>
      <c r="F77" s="46" t="s">
        <v>16</v>
      </c>
      <c r="G77" s="46">
        <v>820</v>
      </c>
      <c r="H77" s="46">
        <f t="shared" si="10"/>
        <v>902.00000000000011</v>
      </c>
      <c r="I77" s="47">
        <f>I76</f>
        <v>43780</v>
      </c>
      <c r="J77" s="48">
        <f t="shared" si="6"/>
        <v>35899600</v>
      </c>
      <c r="K77" s="48">
        <f t="shared" si="7"/>
        <v>38771568</v>
      </c>
      <c r="L77" s="49">
        <f t="shared" si="8"/>
        <v>81000</v>
      </c>
      <c r="M77" s="50">
        <f t="shared" si="9"/>
        <v>2706000.0000000005</v>
      </c>
    </row>
    <row r="78" spans="1:13" x14ac:dyDescent="0.25">
      <c r="A78" s="45">
        <v>77</v>
      </c>
      <c r="B78" s="45">
        <v>2003</v>
      </c>
      <c r="C78" s="45">
        <v>20</v>
      </c>
      <c r="D78" s="45">
        <v>2103</v>
      </c>
      <c r="E78" s="45">
        <v>21</v>
      </c>
      <c r="F78" s="46" t="s">
        <v>16</v>
      </c>
      <c r="G78" s="46">
        <v>820</v>
      </c>
      <c r="H78" s="46">
        <f t="shared" si="10"/>
        <v>902.00000000000011</v>
      </c>
      <c r="I78" s="47">
        <f>I77</f>
        <v>43780</v>
      </c>
      <c r="J78" s="48">
        <f t="shared" si="6"/>
        <v>35899600</v>
      </c>
      <c r="K78" s="48">
        <f t="shared" si="7"/>
        <v>38771568</v>
      </c>
      <c r="L78" s="49">
        <f t="shared" si="8"/>
        <v>81000</v>
      </c>
      <c r="M78" s="50">
        <f t="shared" si="9"/>
        <v>2706000.0000000005</v>
      </c>
    </row>
    <row r="79" spans="1:13" x14ac:dyDescent="0.25">
      <c r="A79" s="45">
        <v>78</v>
      </c>
      <c r="B79" s="45">
        <v>2004</v>
      </c>
      <c r="C79" s="45">
        <v>20</v>
      </c>
      <c r="D79" s="45">
        <v>2104</v>
      </c>
      <c r="E79" s="45">
        <v>21</v>
      </c>
      <c r="F79" s="46" t="s">
        <v>16</v>
      </c>
      <c r="G79" s="46">
        <v>820</v>
      </c>
      <c r="H79" s="46">
        <f t="shared" si="10"/>
        <v>902.00000000000011</v>
      </c>
      <c r="I79" s="47">
        <f>I78</f>
        <v>43780</v>
      </c>
      <c r="J79" s="48">
        <f t="shared" si="6"/>
        <v>35899600</v>
      </c>
      <c r="K79" s="48">
        <f t="shared" si="7"/>
        <v>38771568</v>
      </c>
      <c r="L79" s="49">
        <f t="shared" si="8"/>
        <v>81000</v>
      </c>
      <c r="M79" s="50">
        <f t="shared" si="9"/>
        <v>2706000.0000000005</v>
      </c>
    </row>
    <row r="80" spans="1:13" x14ac:dyDescent="0.25">
      <c r="A80" s="45">
        <v>79</v>
      </c>
      <c r="B80" s="45">
        <v>2101</v>
      </c>
      <c r="C80" s="45">
        <v>21</v>
      </c>
      <c r="D80" s="45">
        <v>2201</v>
      </c>
      <c r="E80" s="45">
        <v>22</v>
      </c>
      <c r="F80" s="46" t="s">
        <v>16</v>
      </c>
      <c r="G80" s="46">
        <v>820</v>
      </c>
      <c r="H80" s="46">
        <f t="shared" si="10"/>
        <v>902.00000000000011</v>
      </c>
      <c r="I80" s="47">
        <f>I79+120</f>
        <v>43900</v>
      </c>
      <c r="J80" s="48">
        <f t="shared" si="6"/>
        <v>35998000</v>
      </c>
      <c r="K80" s="48">
        <f t="shared" si="7"/>
        <v>38877840</v>
      </c>
      <c r="L80" s="49">
        <f t="shared" si="8"/>
        <v>81000</v>
      </c>
      <c r="M80" s="50">
        <f t="shared" si="9"/>
        <v>2706000.0000000005</v>
      </c>
    </row>
    <row r="81" spans="1:13" x14ac:dyDescent="0.25">
      <c r="A81" s="45">
        <v>80</v>
      </c>
      <c r="B81" s="45">
        <v>2102</v>
      </c>
      <c r="C81" s="45">
        <v>21</v>
      </c>
      <c r="D81" s="45">
        <v>2202</v>
      </c>
      <c r="E81" s="45">
        <v>22</v>
      </c>
      <c r="F81" s="46" t="s">
        <v>16</v>
      </c>
      <c r="G81" s="46">
        <v>820</v>
      </c>
      <c r="H81" s="46">
        <f t="shared" si="10"/>
        <v>902.00000000000011</v>
      </c>
      <c r="I81" s="47">
        <f>I80</f>
        <v>43900</v>
      </c>
      <c r="J81" s="48">
        <f t="shared" si="6"/>
        <v>35998000</v>
      </c>
      <c r="K81" s="48">
        <f t="shared" si="7"/>
        <v>38877840</v>
      </c>
      <c r="L81" s="49">
        <f t="shared" si="8"/>
        <v>81000</v>
      </c>
      <c r="M81" s="50">
        <f t="shared" si="9"/>
        <v>2706000.0000000005</v>
      </c>
    </row>
    <row r="82" spans="1:13" x14ac:dyDescent="0.25">
      <c r="A82" s="45">
        <v>81</v>
      </c>
      <c r="B82" s="45">
        <v>2104</v>
      </c>
      <c r="C82" s="45">
        <v>21</v>
      </c>
      <c r="D82" s="45">
        <v>2204</v>
      </c>
      <c r="E82" s="45">
        <v>22</v>
      </c>
      <c r="F82" s="46" t="s">
        <v>16</v>
      </c>
      <c r="G82" s="46">
        <v>820</v>
      </c>
      <c r="H82" s="46">
        <f t="shared" si="10"/>
        <v>902.00000000000011</v>
      </c>
      <c r="I82" s="47">
        <f>I81</f>
        <v>43900</v>
      </c>
      <c r="J82" s="48">
        <f t="shared" si="6"/>
        <v>35998000</v>
      </c>
      <c r="K82" s="48">
        <f t="shared" si="7"/>
        <v>38877840</v>
      </c>
      <c r="L82" s="49">
        <f t="shared" si="8"/>
        <v>81000</v>
      </c>
      <c r="M82" s="50">
        <f t="shared" si="9"/>
        <v>2706000.0000000005</v>
      </c>
    </row>
    <row r="83" spans="1:13" x14ac:dyDescent="0.25">
      <c r="A83" s="45">
        <v>82</v>
      </c>
      <c r="B83" s="45">
        <v>2201</v>
      </c>
      <c r="C83" s="45">
        <v>22</v>
      </c>
      <c r="D83" s="45">
        <v>2301</v>
      </c>
      <c r="E83" s="45">
        <v>23</v>
      </c>
      <c r="F83" s="46" t="s">
        <v>16</v>
      </c>
      <c r="G83" s="46">
        <v>820</v>
      </c>
      <c r="H83" s="46">
        <f t="shared" si="10"/>
        <v>902.00000000000011</v>
      </c>
      <c r="I83" s="47">
        <f>I82+120</f>
        <v>44020</v>
      </c>
      <c r="J83" s="48">
        <f t="shared" si="6"/>
        <v>36096400</v>
      </c>
      <c r="K83" s="48">
        <f t="shared" si="7"/>
        <v>38984112</v>
      </c>
      <c r="L83" s="49">
        <f t="shared" si="8"/>
        <v>81000</v>
      </c>
      <c r="M83" s="50">
        <f t="shared" si="9"/>
        <v>2706000.0000000005</v>
      </c>
    </row>
    <row r="84" spans="1:13" x14ac:dyDescent="0.25">
      <c r="A84" s="45">
        <v>83</v>
      </c>
      <c r="B84" s="45">
        <v>2202</v>
      </c>
      <c r="C84" s="45">
        <v>22</v>
      </c>
      <c r="D84" s="45">
        <v>2302</v>
      </c>
      <c r="E84" s="45">
        <v>23</v>
      </c>
      <c r="F84" s="46" t="s">
        <v>16</v>
      </c>
      <c r="G84" s="46">
        <v>820</v>
      </c>
      <c r="H84" s="46">
        <f t="shared" si="10"/>
        <v>902.00000000000011</v>
      </c>
      <c r="I84" s="47">
        <f>I83</f>
        <v>44020</v>
      </c>
      <c r="J84" s="48">
        <f t="shared" si="6"/>
        <v>36096400</v>
      </c>
      <c r="K84" s="48">
        <f t="shared" si="7"/>
        <v>38984112</v>
      </c>
      <c r="L84" s="49">
        <f t="shared" si="8"/>
        <v>81000</v>
      </c>
      <c r="M84" s="50">
        <f t="shared" si="9"/>
        <v>2706000.0000000005</v>
      </c>
    </row>
    <row r="85" spans="1:13" x14ac:dyDescent="0.25">
      <c r="A85" s="45">
        <v>84</v>
      </c>
      <c r="B85" s="45">
        <v>2203</v>
      </c>
      <c r="C85" s="45">
        <v>22</v>
      </c>
      <c r="D85" s="45">
        <v>2303</v>
      </c>
      <c r="E85" s="45">
        <v>23</v>
      </c>
      <c r="F85" s="46" t="s">
        <v>16</v>
      </c>
      <c r="G85" s="46">
        <v>820</v>
      </c>
      <c r="H85" s="46">
        <f t="shared" si="10"/>
        <v>902.00000000000011</v>
      </c>
      <c r="I85" s="47">
        <f>I84</f>
        <v>44020</v>
      </c>
      <c r="J85" s="48">
        <f t="shared" si="6"/>
        <v>36096400</v>
      </c>
      <c r="K85" s="48">
        <f t="shared" si="7"/>
        <v>38984112</v>
      </c>
      <c r="L85" s="49">
        <f t="shared" si="8"/>
        <v>81000</v>
      </c>
      <c r="M85" s="50">
        <f t="shared" si="9"/>
        <v>2706000.0000000005</v>
      </c>
    </row>
    <row r="86" spans="1:13" x14ac:dyDescent="0.25">
      <c r="A86" s="45">
        <v>85</v>
      </c>
      <c r="B86" s="45">
        <v>2204</v>
      </c>
      <c r="C86" s="45">
        <v>22</v>
      </c>
      <c r="D86" s="45">
        <v>2304</v>
      </c>
      <c r="E86" s="45">
        <v>23</v>
      </c>
      <c r="F86" s="46" t="s">
        <v>15</v>
      </c>
      <c r="G86" s="63">
        <v>690</v>
      </c>
      <c r="H86" s="46">
        <f t="shared" si="10"/>
        <v>759.00000000000011</v>
      </c>
      <c r="I86" s="47">
        <f>I85</f>
        <v>44020</v>
      </c>
      <c r="J86" s="48">
        <f t="shared" si="6"/>
        <v>30373800</v>
      </c>
      <c r="K86" s="48">
        <f t="shared" si="7"/>
        <v>32803704.000000004</v>
      </c>
      <c r="L86" s="49">
        <f t="shared" si="8"/>
        <v>68500</v>
      </c>
      <c r="M86" s="50">
        <f t="shared" si="9"/>
        <v>2277000.0000000005</v>
      </c>
    </row>
    <row r="87" spans="1:13" x14ac:dyDescent="0.25">
      <c r="A87" s="45">
        <v>86</v>
      </c>
      <c r="B87" s="45">
        <v>2301</v>
      </c>
      <c r="C87" s="45">
        <v>23</v>
      </c>
      <c r="D87" s="45">
        <v>2401</v>
      </c>
      <c r="E87" s="45">
        <v>24</v>
      </c>
      <c r="F87" s="46" t="s">
        <v>16</v>
      </c>
      <c r="G87" s="46">
        <v>820</v>
      </c>
      <c r="H87" s="46">
        <f t="shared" si="10"/>
        <v>902.00000000000011</v>
      </c>
      <c r="I87" s="47">
        <f>I86+120</f>
        <v>44140</v>
      </c>
      <c r="J87" s="48">
        <f t="shared" si="6"/>
        <v>36194800</v>
      </c>
      <c r="K87" s="48">
        <f t="shared" si="7"/>
        <v>39090384</v>
      </c>
      <c r="L87" s="49">
        <f t="shared" si="8"/>
        <v>81500</v>
      </c>
      <c r="M87" s="50">
        <f t="shared" si="9"/>
        <v>2706000.0000000005</v>
      </c>
    </row>
    <row r="88" spans="1:13" x14ac:dyDescent="0.25">
      <c r="A88" s="45">
        <v>87</v>
      </c>
      <c r="B88" s="45">
        <v>2302</v>
      </c>
      <c r="C88" s="45">
        <v>23</v>
      </c>
      <c r="D88" s="45">
        <v>2402</v>
      </c>
      <c r="E88" s="45">
        <v>24</v>
      </c>
      <c r="F88" s="46" t="s">
        <v>16</v>
      </c>
      <c r="G88" s="46">
        <v>820</v>
      </c>
      <c r="H88" s="46">
        <f t="shared" si="10"/>
        <v>902.00000000000011</v>
      </c>
      <c r="I88" s="47">
        <f>I87</f>
        <v>44140</v>
      </c>
      <c r="J88" s="48">
        <f t="shared" si="6"/>
        <v>36194800</v>
      </c>
      <c r="K88" s="48">
        <f t="shared" si="7"/>
        <v>39090384</v>
      </c>
      <c r="L88" s="49">
        <f t="shared" si="8"/>
        <v>81500</v>
      </c>
      <c r="M88" s="50">
        <f t="shared" si="9"/>
        <v>2706000.0000000005</v>
      </c>
    </row>
    <row r="89" spans="1:13" x14ac:dyDescent="0.25">
      <c r="A89" s="45">
        <v>88</v>
      </c>
      <c r="B89" s="45">
        <v>2303</v>
      </c>
      <c r="C89" s="45">
        <v>23</v>
      </c>
      <c r="D89" s="45">
        <v>2403</v>
      </c>
      <c r="E89" s="45">
        <v>24</v>
      </c>
      <c r="F89" s="46" t="s">
        <v>16</v>
      </c>
      <c r="G89" s="46">
        <v>820</v>
      </c>
      <c r="H89" s="46">
        <f t="shared" si="10"/>
        <v>902.00000000000011</v>
      </c>
      <c r="I89" s="47">
        <f>I88</f>
        <v>44140</v>
      </c>
      <c r="J89" s="48">
        <f t="shared" si="6"/>
        <v>36194800</v>
      </c>
      <c r="K89" s="48">
        <f t="shared" si="7"/>
        <v>39090384</v>
      </c>
      <c r="L89" s="49">
        <f t="shared" si="8"/>
        <v>81500</v>
      </c>
      <c r="M89" s="50">
        <f t="shared" si="9"/>
        <v>2706000.0000000005</v>
      </c>
    </row>
    <row r="90" spans="1:13" x14ac:dyDescent="0.25">
      <c r="A90" s="45">
        <v>89</v>
      </c>
      <c r="B90" s="45">
        <v>2304</v>
      </c>
      <c r="C90" s="45">
        <v>23</v>
      </c>
      <c r="D90" s="45">
        <v>2404</v>
      </c>
      <c r="E90" s="45">
        <v>24</v>
      </c>
      <c r="F90" s="46" t="s">
        <v>16</v>
      </c>
      <c r="G90" s="46">
        <v>820</v>
      </c>
      <c r="H90" s="46">
        <f t="shared" si="10"/>
        <v>902.00000000000011</v>
      </c>
      <c r="I90" s="47">
        <f>I89</f>
        <v>44140</v>
      </c>
      <c r="J90" s="48">
        <f t="shared" si="6"/>
        <v>36194800</v>
      </c>
      <c r="K90" s="48">
        <f t="shared" si="7"/>
        <v>39090384</v>
      </c>
      <c r="L90" s="49">
        <f t="shared" si="8"/>
        <v>81500</v>
      </c>
      <c r="M90" s="50">
        <f t="shared" si="9"/>
        <v>2706000.0000000005</v>
      </c>
    </row>
    <row r="91" spans="1:13" x14ac:dyDescent="0.25">
      <c r="A91" s="45">
        <v>90</v>
      </c>
      <c r="B91" s="45">
        <v>2401</v>
      </c>
      <c r="C91" s="45">
        <v>24</v>
      </c>
      <c r="D91" s="45">
        <v>2501</v>
      </c>
      <c r="E91" s="45">
        <v>25</v>
      </c>
      <c r="F91" s="46" t="s">
        <v>16</v>
      </c>
      <c r="G91" s="46">
        <v>820</v>
      </c>
      <c r="H91" s="46">
        <f t="shared" si="10"/>
        <v>902.00000000000011</v>
      </c>
      <c r="I91" s="47">
        <f>I90+120</f>
        <v>44260</v>
      </c>
      <c r="J91" s="48">
        <f t="shared" si="6"/>
        <v>36293200</v>
      </c>
      <c r="K91" s="48">
        <f t="shared" si="7"/>
        <v>39196656</v>
      </c>
      <c r="L91" s="49">
        <f t="shared" si="8"/>
        <v>81500</v>
      </c>
      <c r="M91" s="50">
        <f t="shared" si="9"/>
        <v>2706000.0000000005</v>
      </c>
    </row>
    <row r="92" spans="1:13" x14ac:dyDescent="0.25">
      <c r="A92" s="45">
        <v>91</v>
      </c>
      <c r="B92" s="45">
        <v>2402</v>
      </c>
      <c r="C92" s="45">
        <v>24</v>
      </c>
      <c r="D92" s="45">
        <v>2502</v>
      </c>
      <c r="E92" s="45">
        <v>25</v>
      </c>
      <c r="F92" s="46" t="s">
        <v>16</v>
      </c>
      <c r="G92" s="46">
        <v>820</v>
      </c>
      <c r="H92" s="46">
        <f t="shared" si="10"/>
        <v>902.00000000000011</v>
      </c>
      <c r="I92" s="47">
        <f>I91</f>
        <v>44260</v>
      </c>
      <c r="J92" s="48">
        <f t="shared" si="6"/>
        <v>36293200</v>
      </c>
      <c r="K92" s="48">
        <f t="shared" si="7"/>
        <v>39196656</v>
      </c>
      <c r="L92" s="49">
        <f t="shared" si="8"/>
        <v>81500</v>
      </c>
      <c r="M92" s="50">
        <f t="shared" si="9"/>
        <v>2706000.0000000005</v>
      </c>
    </row>
    <row r="93" spans="1:13" x14ac:dyDescent="0.25">
      <c r="A93" s="45">
        <v>92</v>
      </c>
      <c r="B93" s="45">
        <v>2403</v>
      </c>
      <c r="C93" s="45">
        <v>24</v>
      </c>
      <c r="D93" s="45">
        <v>2503</v>
      </c>
      <c r="E93" s="45">
        <v>25</v>
      </c>
      <c r="F93" s="46" t="s">
        <v>16</v>
      </c>
      <c r="G93" s="46">
        <v>820</v>
      </c>
      <c r="H93" s="46">
        <f t="shared" si="10"/>
        <v>902.00000000000011</v>
      </c>
      <c r="I93" s="47">
        <f>I92</f>
        <v>44260</v>
      </c>
      <c r="J93" s="48">
        <f t="shared" si="6"/>
        <v>36293200</v>
      </c>
      <c r="K93" s="48">
        <f t="shared" si="7"/>
        <v>39196656</v>
      </c>
      <c r="L93" s="49">
        <f t="shared" si="8"/>
        <v>81500</v>
      </c>
      <c r="M93" s="50">
        <f t="shared" si="9"/>
        <v>2706000.0000000005</v>
      </c>
    </row>
    <row r="94" spans="1:13" x14ac:dyDescent="0.25">
      <c r="A94" s="45">
        <v>93</v>
      </c>
      <c r="B94" s="45">
        <v>2404</v>
      </c>
      <c r="C94" s="45">
        <v>24</v>
      </c>
      <c r="D94" s="45">
        <v>2504</v>
      </c>
      <c r="E94" s="45">
        <v>25</v>
      </c>
      <c r="F94" s="46" t="s">
        <v>16</v>
      </c>
      <c r="G94" s="46">
        <v>820</v>
      </c>
      <c r="H94" s="46">
        <f t="shared" si="10"/>
        <v>902.00000000000011</v>
      </c>
      <c r="I94" s="47">
        <f>I93</f>
        <v>44260</v>
      </c>
      <c r="J94" s="48">
        <f t="shared" si="6"/>
        <v>36293200</v>
      </c>
      <c r="K94" s="48">
        <f t="shared" si="7"/>
        <v>39196656</v>
      </c>
      <c r="L94" s="49">
        <f t="shared" si="8"/>
        <v>81500</v>
      </c>
      <c r="M94" s="50">
        <f t="shared" si="9"/>
        <v>2706000.0000000005</v>
      </c>
    </row>
    <row r="95" spans="1:13" x14ac:dyDescent="0.25">
      <c r="A95" s="45">
        <v>94</v>
      </c>
      <c r="B95" s="45">
        <v>2501</v>
      </c>
      <c r="C95" s="45">
        <v>25</v>
      </c>
      <c r="D95" s="45">
        <v>2601</v>
      </c>
      <c r="E95" s="45">
        <v>26</v>
      </c>
      <c r="F95" s="46" t="s">
        <v>16</v>
      </c>
      <c r="G95" s="46">
        <v>820</v>
      </c>
      <c r="H95" s="46">
        <f t="shared" si="10"/>
        <v>902.00000000000011</v>
      </c>
      <c r="I95" s="47">
        <f>I94+120</f>
        <v>44380</v>
      </c>
      <c r="J95" s="48">
        <f t="shared" si="6"/>
        <v>36391600</v>
      </c>
      <c r="K95" s="48">
        <f t="shared" si="7"/>
        <v>39302928</v>
      </c>
      <c r="L95" s="49">
        <f t="shared" si="8"/>
        <v>82000</v>
      </c>
      <c r="M95" s="50">
        <f t="shared" si="9"/>
        <v>2706000.0000000005</v>
      </c>
    </row>
    <row r="96" spans="1:13" x14ac:dyDescent="0.25">
      <c r="A96" s="45">
        <v>95</v>
      </c>
      <c r="B96" s="45">
        <v>2502</v>
      </c>
      <c r="C96" s="45">
        <v>25</v>
      </c>
      <c r="D96" s="45">
        <v>2602</v>
      </c>
      <c r="E96" s="45">
        <v>26</v>
      </c>
      <c r="F96" s="46" t="s">
        <v>16</v>
      </c>
      <c r="G96" s="46">
        <v>820</v>
      </c>
      <c r="H96" s="46">
        <f t="shared" si="10"/>
        <v>902.00000000000011</v>
      </c>
      <c r="I96" s="47">
        <f>I95</f>
        <v>44380</v>
      </c>
      <c r="J96" s="48">
        <f t="shared" si="6"/>
        <v>36391600</v>
      </c>
      <c r="K96" s="48">
        <f t="shared" si="7"/>
        <v>39302928</v>
      </c>
      <c r="L96" s="49">
        <f t="shared" si="8"/>
        <v>82000</v>
      </c>
      <c r="M96" s="50">
        <f t="shared" si="9"/>
        <v>2706000.0000000005</v>
      </c>
    </row>
    <row r="97" spans="1:13" x14ac:dyDescent="0.25">
      <c r="A97" s="45">
        <v>96</v>
      </c>
      <c r="B97" s="45">
        <v>2503</v>
      </c>
      <c r="C97" s="45">
        <v>25</v>
      </c>
      <c r="D97" s="45">
        <v>2603</v>
      </c>
      <c r="E97" s="45">
        <v>26</v>
      </c>
      <c r="F97" s="46" t="s">
        <v>16</v>
      </c>
      <c r="G97" s="46">
        <v>820</v>
      </c>
      <c r="H97" s="46">
        <f t="shared" si="10"/>
        <v>902.00000000000011</v>
      </c>
      <c r="I97" s="47">
        <f>I96</f>
        <v>44380</v>
      </c>
      <c r="J97" s="48">
        <f t="shared" si="6"/>
        <v>36391600</v>
      </c>
      <c r="K97" s="48">
        <f t="shared" si="7"/>
        <v>39302928</v>
      </c>
      <c r="L97" s="49">
        <f t="shared" si="8"/>
        <v>82000</v>
      </c>
      <c r="M97" s="50">
        <f t="shared" si="9"/>
        <v>2706000.0000000005</v>
      </c>
    </row>
    <row r="98" spans="1:13" x14ac:dyDescent="0.25">
      <c r="A98" s="45">
        <v>97</v>
      </c>
      <c r="B98" s="45">
        <v>2504</v>
      </c>
      <c r="C98" s="45">
        <v>25</v>
      </c>
      <c r="D98" s="45">
        <v>2604</v>
      </c>
      <c r="E98" s="45">
        <v>26</v>
      </c>
      <c r="F98" s="46" t="s">
        <v>16</v>
      </c>
      <c r="G98" s="46">
        <v>820</v>
      </c>
      <c r="H98" s="46">
        <f t="shared" si="10"/>
        <v>902.00000000000011</v>
      </c>
      <c r="I98" s="47">
        <f>I97</f>
        <v>44380</v>
      </c>
      <c r="J98" s="48">
        <f t="shared" si="6"/>
        <v>36391600</v>
      </c>
      <c r="K98" s="48">
        <f t="shared" si="7"/>
        <v>39302928</v>
      </c>
      <c r="L98" s="49">
        <f t="shared" si="8"/>
        <v>82000</v>
      </c>
      <c r="M98" s="50">
        <f t="shared" si="9"/>
        <v>2706000.0000000005</v>
      </c>
    </row>
    <row r="99" spans="1:13" x14ac:dyDescent="0.25">
      <c r="A99" s="45">
        <v>98</v>
      </c>
      <c r="B99" s="45">
        <v>2601</v>
      </c>
      <c r="C99" s="45">
        <v>26</v>
      </c>
      <c r="D99" s="45">
        <v>2701</v>
      </c>
      <c r="E99" s="45">
        <v>27</v>
      </c>
      <c r="F99" s="46" t="s">
        <v>16</v>
      </c>
      <c r="G99" s="46">
        <v>820</v>
      </c>
      <c r="H99" s="46">
        <f t="shared" si="10"/>
        <v>902.00000000000011</v>
      </c>
      <c r="I99" s="47">
        <f>I98+120</f>
        <v>44500</v>
      </c>
      <c r="J99" s="48">
        <f t="shared" si="6"/>
        <v>36490000</v>
      </c>
      <c r="K99" s="48">
        <f t="shared" si="7"/>
        <v>39409200</v>
      </c>
      <c r="L99" s="49">
        <f t="shared" si="8"/>
        <v>82000</v>
      </c>
      <c r="M99" s="50">
        <f t="shared" si="9"/>
        <v>2706000.0000000005</v>
      </c>
    </row>
    <row r="100" spans="1:13" x14ac:dyDescent="0.25">
      <c r="A100" s="45">
        <v>99</v>
      </c>
      <c r="B100" s="45">
        <v>2602</v>
      </c>
      <c r="C100" s="45">
        <v>26</v>
      </c>
      <c r="D100" s="45">
        <v>2702</v>
      </c>
      <c r="E100" s="45">
        <v>27</v>
      </c>
      <c r="F100" s="46" t="s">
        <v>16</v>
      </c>
      <c r="G100" s="46">
        <v>820</v>
      </c>
      <c r="H100" s="46">
        <f t="shared" si="10"/>
        <v>902.00000000000011</v>
      </c>
      <c r="I100" s="47">
        <f>I99</f>
        <v>44500</v>
      </c>
      <c r="J100" s="48">
        <f t="shared" si="6"/>
        <v>36490000</v>
      </c>
      <c r="K100" s="48">
        <f t="shared" si="7"/>
        <v>39409200</v>
      </c>
      <c r="L100" s="49">
        <f t="shared" si="8"/>
        <v>82000</v>
      </c>
      <c r="M100" s="50">
        <f t="shared" si="9"/>
        <v>2706000.0000000005</v>
      </c>
    </row>
    <row r="101" spans="1:13" x14ac:dyDescent="0.25">
      <c r="A101" s="45">
        <v>100</v>
      </c>
      <c r="B101" s="45">
        <v>2603</v>
      </c>
      <c r="C101" s="45">
        <v>26</v>
      </c>
      <c r="D101" s="45">
        <v>2703</v>
      </c>
      <c r="E101" s="45">
        <v>27</v>
      </c>
      <c r="F101" s="46" t="s">
        <v>16</v>
      </c>
      <c r="G101" s="46">
        <v>820</v>
      </c>
      <c r="H101" s="46">
        <f t="shared" si="10"/>
        <v>902.00000000000011</v>
      </c>
      <c r="I101" s="47">
        <f>I100</f>
        <v>44500</v>
      </c>
      <c r="J101" s="48">
        <f t="shared" si="6"/>
        <v>36490000</v>
      </c>
      <c r="K101" s="48">
        <f t="shared" si="7"/>
        <v>39409200</v>
      </c>
      <c r="L101" s="49">
        <f t="shared" si="8"/>
        <v>82000</v>
      </c>
      <c r="M101" s="50">
        <f t="shared" si="9"/>
        <v>2706000.0000000005</v>
      </c>
    </row>
    <row r="102" spans="1:13" x14ac:dyDescent="0.25">
      <c r="A102" s="45">
        <v>101</v>
      </c>
      <c r="B102" s="45">
        <v>2604</v>
      </c>
      <c r="C102" s="45">
        <v>26</v>
      </c>
      <c r="D102" s="45">
        <v>2704</v>
      </c>
      <c r="E102" s="45">
        <v>27</v>
      </c>
      <c r="F102" s="46" t="s">
        <v>16</v>
      </c>
      <c r="G102" s="46">
        <v>820</v>
      </c>
      <c r="H102" s="46">
        <f t="shared" si="10"/>
        <v>902.00000000000011</v>
      </c>
      <c r="I102" s="47">
        <f>I101</f>
        <v>44500</v>
      </c>
      <c r="J102" s="48">
        <f t="shared" si="6"/>
        <v>36490000</v>
      </c>
      <c r="K102" s="48">
        <f t="shared" si="7"/>
        <v>39409200</v>
      </c>
      <c r="L102" s="49">
        <f t="shared" si="8"/>
        <v>82000</v>
      </c>
      <c r="M102" s="50">
        <f t="shared" si="9"/>
        <v>2706000.0000000005</v>
      </c>
    </row>
    <row r="103" spans="1:13" x14ac:dyDescent="0.25">
      <c r="A103" s="45">
        <v>102</v>
      </c>
      <c r="B103" s="45">
        <v>2701</v>
      </c>
      <c r="C103" s="45">
        <v>27</v>
      </c>
      <c r="D103" s="45">
        <v>2801</v>
      </c>
      <c r="E103" s="45">
        <v>28</v>
      </c>
      <c r="F103" s="46" t="s">
        <v>16</v>
      </c>
      <c r="G103" s="46">
        <v>820</v>
      </c>
      <c r="H103" s="46">
        <f t="shared" si="10"/>
        <v>902.00000000000011</v>
      </c>
      <c r="I103" s="47">
        <f>I102+120</f>
        <v>44620</v>
      </c>
      <c r="J103" s="48">
        <f t="shared" si="6"/>
        <v>36588400</v>
      </c>
      <c r="K103" s="48">
        <f t="shared" si="7"/>
        <v>39515472</v>
      </c>
      <c r="L103" s="49">
        <f t="shared" si="8"/>
        <v>82500</v>
      </c>
      <c r="M103" s="50">
        <f t="shared" si="9"/>
        <v>2706000.0000000005</v>
      </c>
    </row>
    <row r="104" spans="1:13" x14ac:dyDescent="0.25">
      <c r="A104" s="45">
        <v>103</v>
      </c>
      <c r="B104" s="45">
        <v>2702</v>
      </c>
      <c r="C104" s="45">
        <v>27</v>
      </c>
      <c r="D104" s="45">
        <v>2802</v>
      </c>
      <c r="E104" s="45">
        <v>28</v>
      </c>
      <c r="F104" s="46" t="s">
        <v>16</v>
      </c>
      <c r="G104" s="46">
        <v>820</v>
      </c>
      <c r="H104" s="46">
        <f t="shared" si="10"/>
        <v>902.00000000000011</v>
      </c>
      <c r="I104" s="47">
        <f>I103</f>
        <v>44620</v>
      </c>
      <c r="J104" s="48">
        <f t="shared" si="6"/>
        <v>36588400</v>
      </c>
      <c r="K104" s="48">
        <f t="shared" si="7"/>
        <v>39515472</v>
      </c>
      <c r="L104" s="49">
        <f t="shared" si="8"/>
        <v>82500</v>
      </c>
      <c r="M104" s="50">
        <f t="shared" si="9"/>
        <v>2706000.0000000005</v>
      </c>
    </row>
    <row r="105" spans="1:13" x14ac:dyDescent="0.25">
      <c r="A105" s="45">
        <v>104</v>
      </c>
      <c r="B105" s="45">
        <v>2703</v>
      </c>
      <c r="C105" s="45">
        <v>27</v>
      </c>
      <c r="D105" s="45">
        <v>2803</v>
      </c>
      <c r="E105" s="45">
        <v>28</v>
      </c>
      <c r="F105" s="46" t="s">
        <v>16</v>
      </c>
      <c r="G105" s="46">
        <v>820</v>
      </c>
      <c r="H105" s="46">
        <f t="shared" si="10"/>
        <v>902.00000000000011</v>
      </c>
      <c r="I105" s="47">
        <f>I104</f>
        <v>44620</v>
      </c>
      <c r="J105" s="48">
        <f t="shared" si="6"/>
        <v>36588400</v>
      </c>
      <c r="K105" s="48">
        <f t="shared" si="7"/>
        <v>39515472</v>
      </c>
      <c r="L105" s="49">
        <f t="shared" si="8"/>
        <v>82500</v>
      </c>
      <c r="M105" s="50">
        <f t="shared" si="9"/>
        <v>2706000.0000000005</v>
      </c>
    </row>
    <row r="106" spans="1:13" x14ac:dyDescent="0.25">
      <c r="A106" s="45">
        <v>105</v>
      </c>
      <c r="B106" s="45">
        <v>2704</v>
      </c>
      <c r="C106" s="45">
        <v>27</v>
      </c>
      <c r="D106" s="45">
        <v>2804</v>
      </c>
      <c r="E106" s="45">
        <v>28</v>
      </c>
      <c r="F106" s="46" t="s">
        <v>16</v>
      </c>
      <c r="G106" s="46">
        <v>820</v>
      </c>
      <c r="H106" s="46">
        <f t="shared" si="10"/>
        <v>902.00000000000011</v>
      </c>
      <c r="I106" s="47">
        <f>I105</f>
        <v>44620</v>
      </c>
      <c r="J106" s="48">
        <f t="shared" si="6"/>
        <v>36588400</v>
      </c>
      <c r="K106" s="48">
        <f t="shared" si="7"/>
        <v>39515472</v>
      </c>
      <c r="L106" s="49">
        <f t="shared" si="8"/>
        <v>82500</v>
      </c>
      <c r="M106" s="50">
        <f t="shared" si="9"/>
        <v>2706000.0000000005</v>
      </c>
    </row>
    <row r="107" spans="1:13" x14ac:dyDescent="0.25">
      <c r="A107" s="45">
        <v>106</v>
      </c>
      <c r="B107" s="45">
        <v>2801</v>
      </c>
      <c r="C107" s="45">
        <v>28</v>
      </c>
      <c r="D107" s="45">
        <v>2901</v>
      </c>
      <c r="E107" s="45">
        <v>29</v>
      </c>
      <c r="F107" s="46" t="s">
        <v>16</v>
      </c>
      <c r="G107" s="46">
        <v>820</v>
      </c>
      <c r="H107" s="46">
        <f t="shared" si="10"/>
        <v>902.00000000000011</v>
      </c>
      <c r="I107" s="47">
        <f>I106+120</f>
        <v>44740</v>
      </c>
      <c r="J107" s="48">
        <f t="shared" si="6"/>
        <v>36686800</v>
      </c>
      <c r="K107" s="48">
        <f t="shared" si="7"/>
        <v>39621744</v>
      </c>
      <c r="L107" s="49">
        <f t="shared" si="8"/>
        <v>82500</v>
      </c>
      <c r="M107" s="50">
        <f t="shared" si="9"/>
        <v>2706000.0000000005</v>
      </c>
    </row>
    <row r="108" spans="1:13" x14ac:dyDescent="0.25">
      <c r="A108" s="45">
        <v>107</v>
      </c>
      <c r="B108" s="45">
        <v>2802</v>
      </c>
      <c r="C108" s="45">
        <v>28</v>
      </c>
      <c r="D108" s="45">
        <v>2902</v>
      </c>
      <c r="E108" s="45">
        <v>29</v>
      </c>
      <c r="F108" s="46" t="s">
        <v>16</v>
      </c>
      <c r="G108" s="46">
        <v>820</v>
      </c>
      <c r="H108" s="46">
        <f t="shared" si="10"/>
        <v>902.00000000000011</v>
      </c>
      <c r="I108" s="47">
        <f>I107</f>
        <v>44740</v>
      </c>
      <c r="J108" s="48">
        <f t="shared" si="6"/>
        <v>36686800</v>
      </c>
      <c r="K108" s="48">
        <f t="shared" si="7"/>
        <v>39621744</v>
      </c>
      <c r="L108" s="49">
        <f t="shared" si="8"/>
        <v>82500</v>
      </c>
      <c r="M108" s="50">
        <f t="shared" si="9"/>
        <v>2706000.0000000005</v>
      </c>
    </row>
    <row r="109" spans="1:13" x14ac:dyDescent="0.25">
      <c r="A109" s="45">
        <v>108</v>
      </c>
      <c r="B109" s="45">
        <v>2804</v>
      </c>
      <c r="C109" s="45">
        <v>28</v>
      </c>
      <c r="D109" s="45">
        <v>2904</v>
      </c>
      <c r="E109" s="45">
        <v>29</v>
      </c>
      <c r="F109" s="46" t="s">
        <v>15</v>
      </c>
      <c r="G109" s="63">
        <v>690</v>
      </c>
      <c r="H109" s="46">
        <f t="shared" si="10"/>
        <v>759.00000000000011</v>
      </c>
      <c r="I109" s="47">
        <f>I108</f>
        <v>44740</v>
      </c>
      <c r="J109" s="48">
        <f t="shared" si="6"/>
        <v>30870600</v>
      </c>
      <c r="K109" s="48">
        <f t="shared" si="7"/>
        <v>33340248.000000004</v>
      </c>
      <c r="L109" s="49">
        <f t="shared" si="8"/>
        <v>69500</v>
      </c>
      <c r="M109" s="50">
        <f t="shared" si="9"/>
        <v>2277000.0000000005</v>
      </c>
    </row>
    <row r="110" spans="1:13" x14ac:dyDescent="0.25">
      <c r="A110" s="45">
        <v>109</v>
      </c>
      <c r="B110" s="45">
        <v>2901</v>
      </c>
      <c r="C110" s="45">
        <v>29</v>
      </c>
      <c r="D110" s="45">
        <v>3001</v>
      </c>
      <c r="E110" s="45">
        <v>30</v>
      </c>
      <c r="F110" s="46" t="s">
        <v>16</v>
      </c>
      <c r="G110" s="46">
        <v>820</v>
      </c>
      <c r="H110" s="46">
        <f t="shared" si="10"/>
        <v>902.00000000000011</v>
      </c>
      <c r="I110" s="47">
        <f>I109+120</f>
        <v>44860</v>
      </c>
      <c r="J110" s="48">
        <f t="shared" si="6"/>
        <v>36785200</v>
      </c>
      <c r="K110" s="48">
        <f t="shared" si="7"/>
        <v>39728016</v>
      </c>
      <c r="L110" s="49">
        <f t="shared" si="8"/>
        <v>83000</v>
      </c>
      <c r="M110" s="50">
        <f t="shared" si="9"/>
        <v>2706000.0000000005</v>
      </c>
    </row>
    <row r="111" spans="1:13" x14ac:dyDescent="0.25">
      <c r="A111" s="45">
        <v>110</v>
      </c>
      <c r="B111" s="45">
        <v>2902</v>
      </c>
      <c r="C111" s="45">
        <v>29</v>
      </c>
      <c r="D111" s="45">
        <v>3002</v>
      </c>
      <c r="E111" s="45">
        <v>30</v>
      </c>
      <c r="F111" s="46" t="s">
        <v>16</v>
      </c>
      <c r="G111" s="46">
        <v>820</v>
      </c>
      <c r="H111" s="46">
        <f t="shared" si="10"/>
        <v>902.00000000000011</v>
      </c>
      <c r="I111" s="47">
        <f>I110</f>
        <v>44860</v>
      </c>
      <c r="J111" s="48">
        <f t="shared" si="6"/>
        <v>36785200</v>
      </c>
      <c r="K111" s="48">
        <f t="shared" si="7"/>
        <v>39728016</v>
      </c>
      <c r="L111" s="49">
        <f t="shared" si="8"/>
        <v>83000</v>
      </c>
      <c r="M111" s="50">
        <f t="shared" si="9"/>
        <v>2706000.0000000005</v>
      </c>
    </row>
    <row r="112" spans="1:13" x14ac:dyDescent="0.25">
      <c r="A112" s="45">
        <v>111</v>
      </c>
      <c r="B112" s="45">
        <v>2903</v>
      </c>
      <c r="C112" s="45">
        <v>29</v>
      </c>
      <c r="D112" s="45">
        <v>3003</v>
      </c>
      <c r="E112" s="45">
        <v>30</v>
      </c>
      <c r="F112" s="46" t="s">
        <v>16</v>
      </c>
      <c r="G112" s="46">
        <v>820</v>
      </c>
      <c r="H112" s="46">
        <f t="shared" si="10"/>
        <v>902.00000000000011</v>
      </c>
      <c r="I112" s="47">
        <f>I111</f>
        <v>44860</v>
      </c>
      <c r="J112" s="48">
        <f t="shared" si="6"/>
        <v>36785200</v>
      </c>
      <c r="K112" s="48">
        <f t="shared" si="7"/>
        <v>39728016</v>
      </c>
      <c r="L112" s="49">
        <f t="shared" si="8"/>
        <v>83000</v>
      </c>
      <c r="M112" s="50">
        <f t="shared" si="9"/>
        <v>2706000.0000000005</v>
      </c>
    </row>
    <row r="113" spans="1:13" x14ac:dyDescent="0.25">
      <c r="A113" s="45">
        <v>112</v>
      </c>
      <c r="B113" s="45">
        <v>2904</v>
      </c>
      <c r="C113" s="45">
        <v>29</v>
      </c>
      <c r="D113" s="45">
        <v>3004</v>
      </c>
      <c r="E113" s="45">
        <v>30</v>
      </c>
      <c r="F113" s="46" t="s">
        <v>16</v>
      </c>
      <c r="G113" s="46">
        <v>820</v>
      </c>
      <c r="H113" s="46">
        <f t="shared" si="10"/>
        <v>902.00000000000011</v>
      </c>
      <c r="I113" s="47">
        <f>I112</f>
        <v>44860</v>
      </c>
      <c r="J113" s="48">
        <f t="shared" si="6"/>
        <v>36785200</v>
      </c>
      <c r="K113" s="48">
        <f t="shared" si="7"/>
        <v>39728016</v>
      </c>
      <c r="L113" s="49">
        <f t="shared" si="8"/>
        <v>83000</v>
      </c>
      <c r="M113" s="50">
        <f t="shared" si="9"/>
        <v>2706000.0000000005</v>
      </c>
    </row>
    <row r="114" spans="1:13" x14ac:dyDescent="0.25">
      <c r="A114" s="45">
        <v>113</v>
      </c>
      <c r="B114" s="45">
        <v>3001</v>
      </c>
      <c r="C114" s="45">
        <v>30</v>
      </c>
      <c r="D114" s="45">
        <v>3101</v>
      </c>
      <c r="E114" s="45">
        <v>31</v>
      </c>
      <c r="F114" s="46" t="s">
        <v>16</v>
      </c>
      <c r="G114" s="46">
        <v>820</v>
      </c>
      <c r="H114" s="46">
        <f t="shared" si="10"/>
        <v>902.00000000000011</v>
      </c>
      <c r="I114" s="47">
        <f>I113+120</f>
        <v>44980</v>
      </c>
      <c r="J114" s="48">
        <f t="shared" si="6"/>
        <v>36883600</v>
      </c>
      <c r="K114" s="48">
        <f t="shared" si="7"/>
        <v>39834288</v>
      </c>
      <c r="L114" s="49">
        <f t="shared" si="8"/>
        <v>83000</v>
      </c>
      <c r="M114" s="50">
        <f t="shared" si="9"/>
        <v>2706000.0000000005</v>
      </c>
    </row>
    <row r="115" spans="1:13" x14ac:dyDescent="0.25">
      <c r="A115" s="45">
        <v>114</v>
      </c>
      <c r="B115" s="45">
        <v>3002</v>
      </c>
      <c r="C115" s="45">
        <v>30</v>
      </c>
      <c r="D115" s="45">
        <v>3102</v>
      </c>
      <c r="E115" s="45">
        <v>31</v>
      </c>
      <c r="F115" s="46" t="s">
        <v>16</v>
      </c>
      <c r="G115" s="46">
        <v>820</v>
      </c>
      <c r="H115" s="46">
        <f t="shared" si="10"/>
        <v>902.00000000000011</v>
      </c>
      <c r="I115" s="47">
        <f>I114</f>
        <v>44980</v>
      </c>
      <c r="J115" s="48">
        <f t="shared" si="6"/>
        <v>36883600</v>
      </c>
      <c r="K115" s="48">
        <f t="shared" si="7"/>
        <v>39834288</v>
      </c>
      <c r="L115" s="49">
        <f t="shared" si="8"/>
        <v>83000</v>
      </c>
      <c r="M115" s="50">
        <f t="shared" si="9"/>
        <v>2706000.0000000005</v>
      </c>
    </row>
    <row r="116" spans="1:13" x14ac:dyDescent="0.25">
      <c r="A116" s="45">
        <v>115</v>
      </c>
      <c r="B116" s="45">
        <v>3003</v>
      </c>
      <c r="C116" s="45">
        <v>30</v>
      </c>
      <c r="D116" s="45">
        <v>3103</v>
      </c>
      <c r="E116" s="45">
        <v>31</v>
      </c>
      <c r="F116" s="46" t="s">
        <v>16</v>
      </c>
      <c r="G116" s="46">
        <v>820</v>
      </c>
      <c r="H116" s="46">
        <f t="shared" si="10"/>
        <v>902.00000000000011</v>
      </c>
      <c r="I116" s="47">
        <f>I115</f>
        <v>44980</v>
      </c>
      <c r="J116" s="48">
        <f t="shared" si="6"/>
        <v>36883600</v>
      </c>
      <c r="K116" s="48">
        <f t="shared" si="7"/>
        <v>39834288</v>
      </c>
      <c r="L116" s="49">
        <f t="shared" si="8"/>
        <v>83000</v>
      </c>
      <c r="M116" s="50">
        <f t="shared" si="9"/>
        <v>2706000.0000000005</v>
      </c>
    </row>
    <row r="117" spans="1:13" x14ac:dyDescent="0.25">
      <c r="A117" s="45">
        <v>116</v>
      </c>
      <c r="B117" s="45">
        <v>3004</v>
      </c>
      <c r="C117" s="45">
        <v>30</v>
      </c>
      <c r="D117" s="45">
        <v>3104</v>
      </c>
      <c r="E117" s="45">
        <v>31</v>
      </c>
      <c r="F117" s="46" t="s">
        <v>16</v>
      </c>
      <c r="G117" s="46">
        <v>820</v>
      </c>
      <c r="H117" s="46">
        <f t="shared" si="10"/>
        <v>902.00000000000011</v>
      </c>
      <c r="I117" s="47">
        <f>I116</f>
        <v>44980</v>
      </c>
      <c r="J117" s="48">
        <f t="shared" si="6"/>
        <v>36883600</v>
      </c>
      <c r="K117" s="48">
        <f t="shared" si="7"/>
        <v>39834288</v>
      </c>
      <c r="L117" s="49">
        <f t="shared" si="8"/>
        <v>83000</v>
      </c>
      <c r="M117" s="50">
        <f t="shared" si="9"/>
        <v>2706000.0000000005</v>
      </c>
    </row>
    <row r="118" spans="1:13" x14ac:dyDescent="0.25">
      <c r="A118" s="45">
        <v>117</v>
      </c>
      <c r="B118" s="45">
        <v>3101</v>
      </c>
      <c r="C118" s="45">
        <v>31</v>
      </c>
      <c r="D118" s="45">
        <v>3201</v>
      </c>
      <c r="E118" s="45">
        <v>32</v>
      </c>
      <c r="F118" s="46" t="s">
        <v>16</v>
      </c>
      <c r="G118" s="46">
        <v>820</v>
      </c>
      <c r="H118" s="46">
        <f t="shared" si="10"/>
        <v>902.00000000000011</v>
      </c>
      <c r="I118" s="47">
        <f>I117+120</f>
        <v>45100</v>
      </c>
      <c r="J118" s="48">
        <f t="shared" si="6"/>
        <v>36982000</v>
      </c>
      <c r="K118" s="48">
        <f t="shared" si="7"/>
        <v>39940560</v>
      </c>
      <c r="L118" s="49">
        <f t="shared" si="8"/>
        <v>83000</v>
      </c>
      <c r="M118" s="50">
        <f t="shared" si="9"/>
        <v>2706000.0000000005</v>
      </c>
    </row>
    <row r="119" spans="1:13" x14ac:dyDescent="0.25">
      <c r="A119" s="45">
        <v>118</v>
      </c>
      <c r="B119" s="45">
        <v>3102</v>
      </c>
      <c r="C119" s="45">
        <v>31</v>
      </c>
      <c r="D119" s="45">
        <v>3202</v>
      </c>
      <c r="E119" s="45">
        <v>32</v>
      </c>
      <c r="F119" s="46" t="s">
        <v>16</v>
      </c>
      <c r="G119" s="46">
        <v>820</v>
      </c>
      <c r="H119" s="46">
        <f t="shared" si="10"/>
        <v>902.00000000000011</v>
      </c>
      <c r="I119" s="47">
        <f>I118</f>
        <v>45100</v>
      </c>
      <c r="J119" s="48">
        <f t="shared" si="6"/>
        <v>36982000</v>
      </c>
      <c r="K119" s="48">
        <f t="shared" si="7"/>
        <v>39940560</v>
      </c>
      <c r="L119" s="49">
        <f t="shared" si="8"/>
        <v>83000</v>
      </c>
      <c r="M119" s="50">
        <f t="shared" si="9"/>
        <v>2706000.0000000005</v>
      </c>
    </row>
    <row r="120" spans="1:13" x14ac:dyDescent="0.25">
      <c r="A120" s="45">
        <v>119</v>
      </c>
      <c r="B120" s="45">
        <v>3103</v>
      </c>
      <c r="C120" s="45">
        <v>31</v>
      </c>
      <c r="D120" s="45">
        <v>3203</v>
      </c>
      <c r="E120" s="45">
        <v>32</v>
      </c>
      <c r="F120" s="46" t="s">
        <v>16</v>
      </c>
      <c r="G120" s="46">
        <v>820</v>
      </c>
      <c r="H120" s="46">
        <f t="shared" si="10"/>
        <v>902.00000000000011</v>
      </c>
      <c r="I120" s="47">
        <f>I119</f>
        <v>45100</v>
      </c>
      <c r="J120" s="48">
        <f t="shared" si="6"/>
        <v>36982000</v>
      </c>
      <c r="K120" s="48">
        <f t="shared" si="7"/>
        <v>39940560</v>
      </c>
      <c r="L120" s="49">
        <f t="shared" si="8"/>
        <v>83000</v>
      </c>
      <c r="M120" s="50">
        <f t="shared" si="9"/>
        <v>2706000.0000000005</v>
      </c>
    </row>
    <row r="121" spans="1:13" x14ac:dyDescent="0.25">
      <c r="A121" s="45">
        <v>120</v>
      </c>
      <c r="B121" s="45">
        <v>3104</v>
      </c>
      <c r="C121" s="45">
        <v>31</v>
      </c>
      <c r="D121" s="45">
        <v>3204</v>
      </c>
      <c r="E121" s="45">
        <v>32</v>
      </c>
      <c r="F121" s="46" t="s">
        <v>16</v>
      </c>
      <c r="G121" s="46">
        <v>820</v>
      </c>
      <c r="H121" s="46">
        <f t="shared" si="10"/>
        <v>902.00000000000011</v>
      </c>
      <c r="I121" s="47">
        <f>I120</f>
        <v>45100</v>
      </c>
      <c r="J121" s="48">
        <f t="shared" si="6"/>
        <v>36982000</v>
      </c>
      <c r="K121" s="48">
        <f t="shared" si="7"/>
        <v>39940560</v>
      </c>
      <c r="L121" s="49">
        <f t="shared" si="8"/>
        <v>83000</v>
      </c>
      <c r="M121" s="50">
        <f t="shared" si="9"/>
        <v>2706000.0000000005</v>
      </c>
    </row>
    <row r="122" spans="1:13" x14ac:dyDescent="0.25">
      <c r="A122" s="45">
        <v>121</v>
      </c>
      <c r="B122" s="45">
        <v>3201</v>
      </c>
      <c r="C122" s="45">
        <v>32</v>
      </c>
      <c r="D122" s="45">
        <v>3301</v>
      </c>
      <c r="E122" s="45">
        <v>33</v>
      </c>
      <c r="F122" s="46" t="s">
        <v>16</v>
      </c>
      <c r="G122" s="46">
        <v>820</v>
      </c>
      <c r="H122" s="46">
        <f t="shared" si="10"/>
        <v>902.00000000000011</v>
      </c>
      <c r="I122" s="47">
        <f>I121+120</f>
        <v>45220</v>
      </c>
      <c r="J122" s="48">
        <f t="shared" si="6"/>
        <v>37080400</v>
      </c>
      <c r="K122" s="48">
        <f t="shared" si="7"/>
        <v>40046832</v>
      </c>
      <c r="L122" s="49">
        <f t="shared" si="8"/>
        <v>83500</v>
      </c>
      <c r="M122" s="50">
        <f t="shared" si="9"/>
        <v>2706000.0000000005</v>
      </c>
    </row>
    <row r="123" spans="1:13" x14ac:dyDescent="0.25">
      <c r="A123" s="45">
        <v>122</v>
      </c>
      <c r="B123" s="45">
        <v>3202</v>
      </c>
      <c r="C123" s="45">
        <v>32</v>
      </c>
      <c r="D123" s="45">
        <v>3302</v>
      </c>
      <c r="E123" s="45">
        <v>33</v>
      </c>
      <c r="F123" s="46" t="s">
        <v>16</v>
      </c>
      <c r="G123" s="46">
        <v>820</v>
      </c>
      <c r="H123" s="46">
        <f t="shared" si="10"/>
        <v>902.00000000000011</v>
      </c>
      <c r="I123" s="47">
        <f>I122</f>
        <v>45220</v>
      </c>
      <c r="J123" s="48">
        <f t="shared" si="6"/>
        <v>37080400</v>
      </c>
      <c r="K123" s="48">
        <f t="shared" si="7"/>
        <v>40046832</v>
      </c>
      <c r="L123" s="49">
        <f t="shared" si="8"/>
        <v>83500</v>
      </c>
      <c r="M123" s="50">
        <f t="shared" si="9"/>
        <v>2706000.0000000005</v>
      </c>
    </row>
    <row r="124" spans="1:13" x14ac:dyDescent="0.25">
      <c r="A124" s="45">
        <v>123</v>
      </c>
      <c r="B124" s="45">
        <v>3203</v>
      </c>
      <c r="C124" s="45">
        <v>32</v>
      </c>
      <c r="D124" s="45">
        <v>3303</v>
      </c>
      <c r="E124" s="45">
        <v>33</v>
      </c>
      <c r="F124" s="46" t="s">
        <v>16</v>
      </c>
      <c r="G124" s="46">
        <v>820</v>
      </c>
      <c r="H124" s="46">
        <f t="shared" si="10"/>
        <v>902.00000000000011</v>
      </c>
      <c r="I124" s="47">
        <f>I123</f>
        <v>45220</v>
      </c>
      <c r="J124" s="48">
        <f t="shared" si="6"/>
        <v>37080400</v>
      </c>
      <c r="K124" s="48">
        <f t="shared" si="7"/>
        <v>40046832</v>
      </c>
      <c r="L124" s="49">
        <f t="shared" si="8"/>
        <v>83500</v>
      </c>
      <c r="M124" s="50">
        <f t="shared" si="9"/>
        <v>2706000.0000000005</v>
      </c>
    </row>
    <row r="125" spans="1:13" x14ac:dyDescent="0.25">
      <c r="A125" s="45">
        <v>124</v>
      </c>
      <c r="B125" s="45">
        <v>3204</v>
      </c>
      <c r="C125" s="45">
        <v>32</v>
      </c>
      <c r="D125" s="45">
        <v>3304</v>
      </c>
      <c r="E125" s="45">
        <v>33</v>
      </c>
      <c r="F125" s="46" t="s">
        <v>16</v>
      </c>
      <c r="G125" s="46">
        <v>820</v>
      </c>
      <c r="H125" s="46">
        <f t="shared" si="10"/>
        <v>902.00000000000011</v>
      </c>
      <c r="I125" s="47">
        <f>I124</f>
        <v>45220</v>
      </c>
      <c r="J125" s="48">
        <f t="shared" si="6"/>
        <v>37080400</v>
      </c>
      <c r="K125" s="48">
        <f t="shared" si="7"/>
        <v>40046832</v>
      </c>
      <c r="L125" s="49">
        <f t="shared" si="8"/>
        <v>83500</v>
      </c>
      <c r="M125" s="50">
        <f t="shared" si="9"/>
        <v>2706000.0000000005</v>
      </c>
    </row>
    <row r="126" spans="1:13" x14ac:dyDescent="0.25">
      <c r="A126" s="45">
        <v>125</v>
      </c>
      <c r="B126" s="45">
        <v>3301</v>
      </c>
      <c r="C126" s="45">
        <v>33</v>
      </c>
      <c r="D126" s="45">
        <v>3401</v>
      </c>
      <c r="E126" s="45">
        <v>34</v>
      </c>
      <c r="F126" s="46" t="s">
        <v>16</v>
      </c>
      <c r="G126" s="46">
        <v>820</v>
      </c>
      <c r="H126" s="46">
        <f t="shared" si="10"/>
        <v>902.00000000000011</v>
      </c>
      <c r="I126" s="47">
        <f>I125+120</f>
        <v>45340</v>
      </c>
      <c r="J126" s="48">
        <f t="shared" si="6"/>
        <v>37178800</v>
      </c>
      <c r="K126" s="48">
        <f t="shared" si="7"/>
        <v>40153104</v>
      </c>
      <c r="L126" s="49">
        <f t="shared" si="8"/>
        <v>83500</v>
      </c>
      <c r="M126" s="50">
        <f t="shared" si="9"/>
        <v>2706000.0000000005</v>
      </c>
    </row>
    <row r="127" spans="1:13" x14ac:dyDescent="0.25">
      <c r="A127" s="45">
        <v>126</v>
      </c>
      <c r="B127" s="45">
        <v>3302</v>
      </c>
      <c r="C127" s="45">
        <v>33</v>
      </c>
      <c r="D127" s="45">
        <v>3402</v>
      </c>
      <c r="E127" s="45">
        <v>34</v>
      </c>
      <c r="F127" s="46" t="s">
        <v>16</v>
      </c>
      <c r="G127" s="46">
        <v>820</v>
      </c>
      <c r="H127" s="46">
        <f t="shared" si="10"/>
        <v>902.00000000000011</v>
      </c>
      <c r="I127" s="47">
        <f>I126</f>
        <v>45340</v>
      </c>
      <c r="J127" s="48">
        <f t="shared" ref="J127:J146" si="11">G127*I127</f>
        <v>37178800</v>
      </c>
      <c r="K127" s="48">
        <f t="shared" ref="K127:K146" si="12">J127*1.08</f>
        <v>40153104</v>
      </c>
      <c r="L127" s="49">
        <f t="shared" ref="L127:L146" si="13">MROUND((K127*0.025/12),500)</f>
        <v>83500</v>
      </c>
      <c r="M127" s="50">
        <f t="shared" ref="M127:M146" si="14">H127*3000</f>
        <v>2706000.0000000005</v>
      </c>
    </row>
    <row r="128" spans="1:13" x14ac:dyDescent="0.25">
      <c r="A128" s="45">
        <v>127</v>
      </c>
      <c r="B128" s="45">
        <v>3303</v>
      </c>
      <c r="C128" s="45">
        <v>33</v>
      </c>
      <c r="D128" s="45">
        <v>3403</v>
      </c>
      <c r="E128" s="45">
        <v>34</v>
      </c>
      <c r="F128" s="46" t="s">
        <v>16</v>
      </c>
      <c r="G128" s="46">
        <v>820</v>
      </c>
      <c r="H128" s="46">
        <f t="shared" ref="H128:H146" si="15">G128*1.1</f>
        <v>902.00000000000011</v>
      </c>
      <c r="I128" s="47">
        <f>I127</f>
        <v>45340</v>
      </c>
      <c r="J128" s="48">
        <f t="shared" si="11"/>
        <v>37178800</v>
      </c>
      <c r="K128" s="48">
        <f t="shared" si="12"/>
        <v>40153104</v>
      </c>
      <c r="L128" s="49">
        <f t="shared" si="13"/>
        <v>83500</v>
      </c>
      <c r="M128" s="50">
        <f t="shared" si="14"/>
        <v>2706000.0000000005</v>
      </c>
    </row>
    <row r="129" spans="1:13" x14ac:dyDescent="0.25">
      <c r="A129" s="45">
        <v>128</v>
      </c>
      <c r="B129" s="45">
        <v>3304</v>
      </c>
      <c r="C129" s="45">
        <v>33</v>
      </c>
      <c r="D129" s="45">
        <v>3404</v>
      </c>
      <c r="E129" s="45">
        <v>34</v>
      </c>
      <c r="F129" s="46" t="s">
        <v>16</v>
      </c>
      <c r="G129" s="46">
        <v>820</v>
      </c>
      <c r="H129" s="46">
        <f t="shared" si="15"/>
        <v>902.00000000000011</v>
      </c>
      <c r="I129" s="47">
        <f>I128</f>
        <v>45340</v>
      </c>
      <c r="J129" s="48">
        <f t="shared" si="11"/>
        <v>37178800</v>
      </c>
      <c r="K129" s="48">
        <f t="shared" si="12"/>
        <v>40153104</v>
      </c>
      <c r="L129" s="49">
        <f t="shared" si="13"/>
        <v>83500</v>
      </c>
      <c r="M129" s="50">
        <f t="shared" si="14"/>
        <v>2706000.0000000005</v>
      </c>
    </row>
    <row r="130" spans="1:13" x14ac:dyDescent="0.25">
      <c r="A130" s="45">
        <v>129</v>
      </c>
      <c r="B130" s="45">
        <v>3401</v>
      </c>
      <c r="C130" s="45">
        <v>34</v>
      </c>
      <c r="D130" s="45">
        <v>3501</v>
      </c>
      <c r="E130" s="45">
        <v>35</v>
      </c>
      <c r="F130" s="46" t="s">
        <v>16</v>
      </c>
      <c r="G130" s="46">
        <v>820</v>
      </c>
      <c r="H130" s="46">
        <f t="shared" si="15"/>
        <v>902.00000000000011</v>
      </c>
      <c r="I130" s="47">
        <f>I129+120</f>
        <v>45460</v>
      </c>
      <c r="J130" s="48">
        <f t="shared" si="11"/>
        <v>37277200</v>
      </c>
      <c r="K130" s="48">
        <f t="shared" si="12"/>
        <v>40259376</v>
      </c>
      <c r="L130" s="49">
        <f t="shared" si="13"/>
        <v>84000</v>
      </c>
      <c r="M130" s="50">
        <f t="shared" si="14"/>
        <v>2706000.0000000005</v>
      </c>
    </row>
    <row r="131" spans="1:13" x14ac:dyDescent="0.25">
      <c r="A131" s="45">
        <v>130</v>
      </c>
      <c r="B131" s="45">
        <v>3402</v>
      </c>
      <c r="C131" s="45">
        <v>34</v>
      </c>
      <c r="D131" s="45">
        <v>3502</v>
      </c>
      <c r="E131" s="45">
        <v>35</v>
      </c>
      <c r="F131" s="46" t="s">
        <v>16</v>
      </c>
      <c r="G131" s="46">
        <v>820</v>
      </c>
      <c r="H131" s="46">
        <f t="shared" si="15"/>
        <v>902.00000000000011</v>
      </c>
      <c r="I131" s="47">
        <f>I130</f>
        <v>45460</v>
      </c>
      <c r="J131" s="48">
        <f t="shared" si="11"/>
        <v>37277200</v>
      </c>
      <c r="K131" s="48">
        <f t="shared" si="12"/>
        <v>40259376</v>
      </c>
      <c r="L131" s="49">
        <f t="shared" si="13"/>
        <v>84000</v>
      </c>
      <c r="M131" s="50">
        <f t="shared" si="14"/>
        <v>2706000.0000000005</v>
      </c>
    </row>
    <row r="132" spans="1:13" x14ac:dyDescent="0.25">
      <c r="A132" s="45">
        <v>131</v>
      </c>
      <c r="B132" s="45">
        <v>3403</v>
      </c>
      <c r="C132" s="45">
        <v>34</v>
      </c>
      <c r="D132" s="45">
        <v>3503</v>
      </c>
      <c r="E132" s="45">
        <v>35</v>
      </c>
      <c r="F132" s="46" t="s">
        <v>16</v>
      </c>
      <c r="G132" s="46">
        <v>820</v>
      </c>
      <c r="H132" s="46">
        <f t="shared" si="15"/>
        <v>902.00000000000011</v>
      </c>
      <c r="I132" s="47">
        <f>I131</f>
        <v>45460</v>
      </c>
      <c r="J132" s="48">
        <f t="shared" si="11"/>
        <v>37277200</v>
      </c>
      <c r="K132" s="48">
        <f t="shared" si="12"/>
        <v>40259376</v>
      </c>
      <c r="L132" s="49">
        <f t="shared" si="13"/>
        <v>84000</v>
      </c>
      <c r="M132" s="50">
        <f t="shared" si="14"/>
        <v>2706000.0000000005</v>
      </c>
    </row>
    <row r="133" spans="1:13" x14ac:dyDescent="0.25">
      <c r="A133" s="45">
        <v>132</v>
      </c>
      <c r="B133" s="45">
        <v>3404</v>
      </c>
      <c r="C133" s="45">
        <v>34</v>
      </c>
      <c r="D133" s="45">
        <v>3504</v>
      </c>
      <c r="E133" s="45">
        <v>35</v>
      </c>
      <c r="F133" s="46" t="s">
        <v>16</v>
      </c>
      <c r="G133" s="46">
        <v>820</v>
      </c>
      <c r="H133" s="46">
        <f t="shared" si="15"/>
        <v>902.00000000000011</v>
      </c>
      <c r="I133" s="47">
        <f>I132</f>
        <v>45460</v>
      </c>
      <c r="J133" s="48">
        <f t="shared" si="11"/>
        <v>37277200</v>
      </c>
      <c r="K133" s="48">
        <f t="shared" si="12"/>
        <v>40259376</v>
      </c>
      <c r="L133" s="49">
        <f t="shared" si="13"/>
        <v>84000</v>
      </c>
      <c r="M133" s="50">
        <f t="shared" si="14"/>
        <v>2706000.0000000005</v>
      </c>
    </row>
    <row r="134" spans="1:13" x14ac:dyDescent="0.25">
      <c r="A134" s="45">
        <v>133</v>
      </c>
      <c r="B134" s="45">
        <v>3501</v>
      </c>
      <c r="C134" s="45">
        <v>35</v>
      </c>
      <c r="D134" s="45">
        <v>3601</v>
      </c>
      <c r="E134" s="45">
        <v>36</v>
      </c>
      <c r="F134" s="46" t="s">
        <v>16</v>
      </c>
      <c r="G134" s="46">
        <v>820</v>
      </c>
      <c r="H134" s="46">
        <f t="shared" si="15"/>
        <v>902.00000000000011</v>
      </c>
      <c r="I134" s="47">
        <f>I133+120</f>
        <v>45580</v>
      </c>
      <c r="J134" s="48">
        <f t="shared" si="11"/>
        <v>37375600</v>
      </c>
      <c r="K134" s="48">
        <f t="shared" si="12"/>
        <v>40365648</v>
      </c>
      <c r="L134" s="49">
        <f t="shared" si="13"/>
        <v>84000</v>
      </c>
      <c r="M134" s="50">
        <f t="shared" si="14"/>
        <v>2706000.0000000005</v>
      </c>
    </row>
    <row r="135" spans="1:13" x14ac:dyDescent="0.25">
      <c r="A135" s="45">
        <v>134</v>
      </c>
      <c r="B135" s="45">
        <v>3502</v>
      </c>
      <c r="C135" s="45">
        <v>35</v>
      </c>
      <c r="D135" s="45">
        <v>3602</v>
      </c>
      <c r="E135" s="45">
        <v>36</v>
      </c>
      <c r="F135" s="46" t="s">
        <v>16</v>
      </c>
      <c r="G135" s="46">
        <v>820</v>
      </c>
      <c r="H135" s="46">
        <f t="shared" si="15"/>
        <v>902.00000000000011</v>
      </c>
      <c r="I135" s="47">
        <f>I134</f>
        <v>45580</v>
      </c>
      <c r="J135" s="48">
        <f t="shared" si="11"/>
        <v>37375600</v>
      </c>
      <c r="K135" s="48">
        <f t="shared" si="12"/>
        <v>40365648</v>
      </c>
      <c r="L135" s="49">
        <f t="shared" si="13"/>
        <v>84000</v>
      </c>
      <c r="M135" s="50">
        <f t="shared" si="14"/>
        <v>2706000.0000000005</v>
      </c>
    </row>
    <row r="136" spans="1:13" x14ac:dyDescent="0.25">
      <c r="A136" s="45">
        <v>135</v>
      </c>
      <c r="B136" s="45">
        <v>3504</v>
      </c>
      <c r="C136" s="45">
        <v>35</v>
      </c>
      <c r="D136" s="45">
        <v>3604</v>
      </c>
      <c r="E136" s="45">
        <v>36</v>
      </c>
      <c r="F136" s="46" t="s">
        <v>18</v>
      </c>
      <c r="G136" s="46">
        <v>969</v>
      </c>
      <c r="H136" s="46">
        <f t="shared" si="15"/>
        <v>1065.9000000000001</v>
      </c>
      <c r="I136" s="47">
        <f>I135</f>
        <v>45580</v>
      </c>
      <c r="J136" s="48">
        <f t="shared" si="11"/>
        <v>44167020</v>
      </c>
      <c r="K136" s="48">
        <f t="shared" si="12"/>
        <v>47700381.600000001</v>
      </c>
      <c r="L136" s="49">
        <f t="shared" si="13"/>
        <v>99500</v>
      </c>
      <c r="M136" s="50">
        <f t="shared" si="14"/>
        <v>3197700.0000000005</v>
      </c>
    </row>
    <row r="137" spans="1:13" x14ac:dyDescent="0.25">
      <c r="A137" s="45">
        <v>136</v>
      </c>
      <c r="B137" s="45">
        <v>3601</v>
      </c>
      <c r="C137" s="45">
        <v>36</v>
      </c>
      <c r="D137" s="45">
        <v>3701</v>
      </c>
      <c r="E137" s="45">
        <v>37</v>
      </c>
      <c r="F137" s="46" t="s">
        <v>16</v>
      </c>
      <c r="G137" s="46">
        <v>820</v>
      </c>
      <c r="H137" s="46">
        <f t="shared" si="15"/>
        <v>902.00000000000011</v>
      </c>
      <c r="I137" s="47">
        <f>I136+120</f>
        <v>45700</v>
      </c>
      <c r="J137" s="48">
        <f t="shared" si="11"/>
        <v>37474000</v>
      </c>
      <c r="K137" s="48">
        <f t="shared" si="12"/>
        <v>40471920</v>
      </c>
      <c r="L137" s="49">
        <f t="shared" si="13"/>
        <v>84500</v>
      </c>
      <c r="M137" s="50">
        <f t="shared" si="14"/>
        <v>2706000.0000000005</v>
      </c>
    </row>
    <row r="138" spans="1:13" x14ac:dyDescent="0.25">
      <c r="A138" s="45">
        <v>137</v>
      </c>
      <c r="B138" s="45">
        <v>3602</v>
      </c>
      <c r="C138" s="45">
        <v>36</v>
      </c>
      <c r="D138" s="45">
        <v>3702</v>
      </c>
      <c r="E138" s="45">
        <v>37</v>
      </c>
      <c r="F138" s="46" t="s">
        <v>16</v>
      </c>
      <c r="G138" s="46">
        <v>820</v>
      </c>
      <c r="H138" s="46">
        <f t="shared" si="15"/>
        <v>902.00000000000011</v>
      </c>
      <c r="I138" s="47">
        <f>I137</f>
        <v>45700</v>
      </c>
      <c r="J138" s="48">
        <f t="shared" si="11"/>
        <v>37474000</v>
      </c>
      <c r="K138" s="48">
        <f t="shared" si="12"/>
        <v>40471920</v>
      </c>
      <c r="L138" s="49">
        <f t="shared" si="13"/>
        <v>84500</v>
      </c>
      <c r="M138" s="50">
        <f t="shared" si="14"/>
        <v>2706000.0000000005</v>
      </c>
    </row>
    <row r="139" spans="1:13" x14ac:dyDescent="0.25">
      <c r="A139" s="45">
        <v>138</v>
      </c>
      <c r="B139" s="45">
        <v>3603</v>
      </c>
      <c r="C139" s="45">
        <v>36</v>
      </c>
      <c r="D139" s="45">
        <v>3703</v>
      </c>
      <c r="E139" s="45">
        <v>37</v>
      </c>
      <c r="F139" s="46" t="s">
        <v>16</v>
      </c>
      <c r="G139" s="46">
        <v>820</v>
      </c>
      <c r="H139" s="46">
        <f t="shared" si="15"/>
        <v>902.00000000000011</v>
      </c>
      <c r="I139" s="47">
        <f>I138</f>
        <v>45700</v>
      </c>
      <c r="J139" s="48">
        <f t="shared" si="11"/>
        <v>37474000</v>
      </c>
      <c r="K139" s="48">
        <f t="shared" si="12"/>
        <v>40471920</v>
      </c>
      <c r="L139" s="49">
        <f t="shared" si="13"/>
        <v>84500</v>
      </c>
      <c r="M139" s="50">
        <f t="shared" si="14"/>
        <v>2706000.0000000005</v>
      </c>
    </row>
    <row r="140" spans="1:13" x14ac:dyDescent="0.25">
      <c r="A140" s="45">
        <v>139</v>
      </c>
      <c r="B140" s="45">
        <v>3604</v>
      </c>
      <c r="C140" s="45">
        <v>36</v>
      </c>
      <c r="D140" s="45">
        <v>3704</v>
      </c>
      <c r="E140" s="45">
        <v>37</v>
      </c>
      <c r="F140" s="46" t="s">
        <v>16</v>
      </c>
      <c r="G140" s="46">
        <v>820</v>
      </c>
      <c r="H140" s="46">
        <f t="shared" si="15"/>
        <v>902.00000000000011</v>
      </c>
      <c r="I140" s="47">
        <f>I139</f>
        <v>45700</v>
      </c>
      <c r="J140" s="48">
        <f t="shared" si="11"/>
        <v>37474000</v>
      </c>
      <c r="K140" s="48">
        <f t="shared" si="12"/>
        <v>40471920</v>
      </c>
      <c r="L140" s="49">
        <f t="shared" si="13"/>
        <v>84500</v>
      </c>
      <c r="M140" s="50">
        <f t="shared" si="14"/>
        <v>2706000.0000000005</v>
      </c>
    </row>
    <row r="141" spans="1:13" x14ac:dyDescent="0.25">
      <c r="A141" s="45">
        <v>140</v>
      </c>
      <c r="B141" s="45">
        <v>3701</v>
      </c>
      <c r="C141" s="45">
        <v>37</v>
      </c>
      <c r="D141" s="45">
        <v>3801</v>
      </c>
      <c r="E141" s="45">
        <v>38</v>
      </c>
      <c r="F141" s="46" t="s">
        <v>16</v>
      </c>
      <c r="G141" s="46">
        <v>820</v>
      </c>
      <c r="H141" s="46">
        <f t="shared" si="15"/>
        <v>902.00000000000011</v>
      </c>
      <c r="I141" s="47">
        <f>I140+120</f>
        <v>45820</v>
      </c>
      <c r="J141" s="48">
        <f t="shared" si="11"/>
        <v>37572400</v>
      </c>
      <c r="K141" s="48">
        <f t="shared" si="12"/>
        <v>40578192</v>
      </c>
      <c r="L141" s="49">
        <f t="shared" si="13"/>
        <v>84500</v>
      </c>
      <c r="M141" s="50">
        <f t="shared" si="14"/>
        <v>2706000.0000000005</v>
      </c>
    </row>
    <row r="142" spans="1:13" x14ac:dyDescent="0.25">
      <c r="A142" s="45">
        <v>141</v>
      </c>
      <c r="B142" s="45">
        <v>3702</v>
      </c>
      <c r="C142" s="45">
        <v>37</v>
      </c>
      <c r="D142" s="45">
        <v>3802</v>
      </c>
      <c r="E142" s="45">
        <v>38</v>
      </c>
      <c r="F142" s="46" t="s">
        <v>16</v>
      </c>
      <c r="G142" s="46">
        <v>820</v>
      </c>
      <c r="H142" s="46">
        <f t="shared" si="15"/>
        <v>902.00000000000011</v>
      </c>
      <c r="I142" s="47">
        <f>I141</f>
        <v>45820</v>
      </c>
      <c r="J142" s="48">
        <f t="shared" si="11"/>
        <v>37572400</v>
      </c>
      <c r="K142" s="48">
        <f t="shared" si="12"/>
        <v>40578192</v>
      </c>
      <c r="L142" s="49">
        <f t="shared" si="13"/>
        <v>84500</v>
      </c>
      <c r="M142" s="50">
        <f t="shared" si="14"/>
        <v>2706000.0000000005</v>
      </c>
    </row>
    <row r="143" spans="1:13" ht="27" x14ac:dyDescent="0.25">
      <c r="A143" s="52">
        <v>142</v>
      </c>
      <c r="B143" s="53" t="s">
        <v>76</v>
      </c>
      <c r="C143" s="53" t="s">
        <v>79</v>
      </c>
      <c r="D143" s="53" t="s">
        <v>69</v>
      </c>
      <c r="E143" s="53" t="s">
        <v>67</v>
      </c>
      <c r="F143" s="54" t="s">
        <v>21</v>
      </c>
      <c r="G143" s="54">
        <v>2051</v>
      </c>
      <c r="H143" s="54">
        <f t="shared" si="15"/>
        <v>2256.1000000000004</v>
      </c>
      <c r="I143" s="47">
        <f>I142+120</f>
        <v>45940</v>
      </c>
      <c r="J143" s="48">
        <f t="shared" si="11"/>
        <v>94222940</v>
      </c>
      <c r="K143" s="48">
        <f t="shared" si="12"/>
        <v>101760775.2</v>
      </c>
      <c r="L143" s="56">
        <f t="shared" si="13"/>
        <v>212000</v>
      </c>
      <c r="M143" s="57">
        <f t="shared" si="14"/>
        <v>6768300.0000000009</v>
      </c>
    </row>
    <row r="144" spans="1:13" ht="27" x14ac:dyDescent="0.25">
      <c r="A144" s="52">
        <v>143</v>
      </c>
      <c r="B144" s="53" t="s">
        <v>77</v>
      </c>
      <c r="C144" s="53" t="s">
        <v>79</v>
      </c>
      <c r="D144" s="53" t="s">
        <v>78</v>
      </c>
      <c r="E144" s="53" t="s">
        <v>67</v>
      </c>
      <c r="F144" s="54" t="s">
        <v>21</v>
      </c>
      <c r="G144" s="54">
        <v>2051</v>
      </c>
      <c r="H144" s="54">
        <f t="shared" si="15"/>
        <v>2256.1000000000004</v>
      </c>
      <c r="I144" s="47">
        <f>I143</f>
        <v>45940</v>
      </c>
      <c r="J144" s="48">
        <f t="shared" si="11"/>
        <v>94222940</v>
      </c>
      <c r="K144" s="48">
        <f t="shared" si="12"/>
        <v>101760775.2</v>
      </c>
      <c r="L144" s="56">
        <f t="shared" si="13"/>
        <v>212000</v>
      </c>
      <c r="M144" s="57">
        <f t="shared" si="14"/>
        <v>6768300.0000000009</v>
      </c>
    </row>
    <row r="145" spans="1:13" x14ac:dyDescent="0.25">
      <c r="A145" s="45">
        <v>144</v>
      </c>
      <c r="B145" s="45">
        <v>3801</v>
      </c>
      <c r="C145" s="45">
        <v>38</v>
      </c>
      <c r="D145" s="45">
        <v>3901</v>
      </c>
      <c r="E145" s="45">
        <v>39</v>
      </c>
      <c r="F145" s="46" t="s">
        <v>16</v>
      </c>
      <c r="G145" s="46">
        <v>820</v>
      </c>
      <c r="H145" s="46">
        <f t="shared" si="15"/>
        <v>902.00000000000011</v>
      </c>
      <c r="I145" s="47">
        <f>I142+120</f>
        <v>45940</v>
      </c>
      <c r="J145" s="48">
        <f t="shared" si="11"/>
        <v>37670800</v>
      </c>
      <c r="K145" s="48">
        <f t="shared" si="12"/>
        <v>40684464</v>
      </c>
      <c r="L145" s="49">
        <f t="shared" si="13"/>
        <v>85000</v>
      </c>
      <c r="M145" s="50">
        <f t="shared" si="14"/>
        <v>2706000.0000000005</v>
      </c>
    </row>
    <row r="146" spans="1:13" x14ac:dyDescent="0.25">
      <c r="A146" s="45">
        <v>145</v>
      </c>
      <c r="B146" s="45">
        <v>3802</v>
      </c>
      <c r="C146" s="45">
        <v>38</v>
      </c>
      <c r="D146" s="45">
        <v>3902</v>
      </c>
      <c r="E146" s="45">
        <v>39</v>
      </c>
      <c r="F146" s="46" t="s">
        <v>16</v>
      </c>
      <c r="G146" s="46">
        <v>820</v>
      </c>
      <c r="H146" s="46">
        <f t="shared" si="15"/>
        <v>902.00000000000011</v>
      </c>
      <c r="I146" s="47">
        <f>I145</f>
        <v>45940</v>
      </c>
      <c r="J146" s="48">
        <f t="shared" si="11"/>
        <v>37670800</v>
      </c>
      <c r="K146" s="48">
        <f t="shared" si="12"/>
        <v>40684464</v>
      </c>
      <c r="L146" s="49">
        <f t="shared" si="13"/>
        <v>85000</v>
      </c>
      <c r="M146" s="50">
        <f t="shared" si="14"/>
        <v>2706000.0000000005</v>
      </c>
    </row>
    <row r="147" spans="1:13" x14ac:dyDescent="0.25">
      <c r="A147" s="80" t="s">
        <v>4</v>
      </c>
      <c r="B147" s="81"/>
      <c r="C147" s="81"/>
      <c r="D147" s="81"/>
      <c r="E147" s="81"/>
      <c r="F147" s="82"/>
      <c r="G147" s="58">
        <f>SUM(G2:G146)</f>
        <v>120991</v>
      </c>
      <c r="H147" s="58">
        <f>SUM(H2:H146)</f>
        <v>133090.1</v>
      </c>
      <c r="I147" s="59"/>
      <c r="J147" s="60">
        <f>SUM(J2:J146)</f>
        <v>5291396500</v>
      </c>
      <c r="K147" s="60">
        <f>SUM(K2:K146)</f>
        <v>5714708220</v>
      </c>
      <c r="L147" s="64"/>
      <c r="M147" s="60">
        <f>SUM(M2:M146)</f>
        <v>399270300.00000006</v>
      </c>
    </row>
  </sheetData>
  <mergeCells count="1">
    <mergeCell ref="A147:F147"/>
  </mergeCells>
  <phoneticPr fontId="1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4C40B0-C9E8-4B95-93BD-A5CEE803B508}">
  <dimension ref="A1:O121"/>
  <sheetViews>
    <sheetView topLeftCell="A94" zoomScale="160" zoomScaleNormal="160" workbookViewId="0"/>
  </sheetViews>
  <sheetFormatPr defaultRowHeight="15" x14ac:dyDescent="0.25"/>
  <cols>
    <col min="1" max="1" width="4.7109375" style="89" customWidth="1"/>
    <col min="2" max="2" width="5.85546875" style="89" customWidth="1"/>
    <col min="3" max="3" width="4.42578125" style="89" customWidth="1"/>
    <col min="4" max="4" width="6" style="89" customWidth="1"/>
    <col min="5" max="5" width="4.42578125" style="89" customWidth="1"/>
    <col min="6" max="6" width="7.140625" style="89" customWidth="1"/>
    <col min="7" max="7" width="6.28515625" style="89" customWidth="1"/>
    <col min="8" max="8" width="6.42578125" style="89" customWidth="1"/>
    <col min="9" max="9" width="6.85546875" style="89" customWidth="1"/>
    <col min="10" max="11" width="12.140625" style="89" customWidth="1"/>
    <col min="12" max="12" width="7.7109375" style="89" customWidth="1"/>
    <col min="13" max="13" width="11.140625" style="89" customWidth="1"/>
    <col min="14" max="14" width="9.140625" style="89"/>
    <col min="15" max="15" width="15.7109375" customWidth="1"/>
  </cols>
  <sheetData>
    <row r="1" spans="1:15" ht="46.5" customHeight="1" x14ac:dyDescent="0.25">
      <c r="A1" s="42" t="s">
        <v>0</v>
      </c>
      <c r="B1" s="42" t="s">
        <v>63</v>
      </c>
      <c r="C1" s="42" t="s">
        <v>1</v>
      </c>
      <c r="D1" s="42" t="s">
        <v>64</v>
      </c>
      <c r="E1" s="42" t="s">
        <v>1</v>
      </c>
      <c r="F1" s="42" t="s">
        <v>2</v>
      </c>
      <c r="G1" s="62" t="s">
        <v>62</v>
      </c>
      <c r="H1" s="42" t="s">
        <v>3</v>
      </c>
      <c r="I1" s="42" t="s">
        <v>80</v>
      </c>
      <c r="J1" s="42" t="s">
        <v>81</v>
      </c>
      <c r="K1" s="42" t="s">
        <v>82</v>
      </c>
      <c r="L1" s="42" t="s">
        <v>83</v>
      </c>
      <c r="M1" s="44" t="s">
        <v>84</v>
      </c>
    </row>
    <row r="2" spans="1:15" x14ac:dyDescent="0.25">
      <c r="A2" s="45">
        <v>1</v>
      </c>
      <c r="B2" s="45">
        <v>101</v>
      </c>
      <c r="C2" s="45">
        <v>1</v>
      </c>
      <c r="D2" s="45">
        <v>101</v>
      </c>
      <c r="E2" s="45">
        <v>1</v>
      </c>
      <c r="F2" s="46" t="s">
        <v>36</v>
      </c>
      <c r="G2" s="46">
        <v>1680</v>
      </c>
      <c r="H2" s="46">
        <f>G2*1.1</f>
        <v>1848.0000000000002</v>
      </c>
      <c r="I2" s="47">
        <v>41500</v>
      </c>
      <c r="J2" s="48">
        <f>G2*I2</f>
        <v>69720000</v>
      </c>
      <c r="K2" s="48">
        <f>J2*1.08</f>
        <v>75297600</v>
      </c>
      <c r="L2" s="49">
        <f t="shared" ref="L2" si="0">MROUND((K2*0.025/12),500)</f>
        <v>157000</v>
      </c>
      <c r="M2" s="50">
        <f>H2*3000</f>
        <v>5544000.0000000009</v>
      </c>
      <c r="O2" s="6">
        <f>J2/H2</f>
        <v>37727.272727272721</v>
      </c>
    </row>
    <row r="3" spans="1:15" x14ac:dyDescent="0.25">
      <c r="A3" s="45">
        <v>2</v>
      </c>
      <c r="B3" s="45">
        <v>102</v>
      </c>
      <c r="C3" s="45">
        <v>1</v>
      </c>
      <c r="D3" s="45">
        <v>102</v>
      </c>
      <c r="E3" s="45">
        <v>1</v>
      </c>
      <c r="F3" s="46" t="s">
        <v>36</v>
      </c>
      <c r="G3" s="46">
        <v>1727</v>
      </c>
      <c r="H3" s="46">
        <f t="shared" ref="H3:H66" si="1">G3*1.1</f>
        <v>1899.7</v>
      </c>
      <c r="I3" s="47">
        <f>I2</f>
        <v>41500</v>
      </c>
      <c r="J3" s="48">
        <f t="shared" ref="J3:J66" si="2">G3*I3</f>
        <v>71670500</v>
      </c>
      <c r="K3" s="48">
        <f t="shared" ref="K3:K66" si="3">J3*1.08</f>
        <v>77404140</v>
      </c>
      <c r="L3" s="49">
        <f t="shared" ref="L3:L66" si="4">MROUND((K3*0.025/12),500)</f>
        <v>161500</v>
      </c>
      <c r="M3" s="50">
        <f t="shared" ref="M3:M66" si="5">H3*3000</f>
        <v>5699100</v>
      </c>
      <c r="O3" s="6"/>
    </row>
    <row r="4" spans="1:15" x14ac:dyDescent="0.25">
      <c r="A4" s="45">
        <v>3</v>
      </c>
      <c r="B4" s="45">
        <v>103</v>
      </c>
      <c r="C4" s="45">
        <v>1</v>
      </c>
      <c r="D4" s="45">
        <v>103</v>
      </c>
      <c r="E4" s="45">
        <v>1</v>
      </c>
      <c r="F4" s="46" t="s">
        <v>21</v>
      </c>
      <c r="G4" s="46">
        <v>1331</v>
      </c>
      <c r="H4" s="46">
        <f t="shared" si="1"/>
        <v>1464.1000000000001</v>
      </c>
      <c r="I4" s="47">
        <f>I3</f>
        <v>41500</v>
      </c>
      <c r="J4" s="48">
        <f t="shared" si="2"/>
        <v>55236500</v>
      </c>
      <c r="K4" s="48">
        <f t="shared" si="3"/>
        <v>59655420.000000007</v>
      </c>
      <c r="L4" s="49">
        <f t="shared" si="4"/>
        <v>124500</v>
      </c>
      <c r="M4" s="50">
        <f t="shared" si="5"/>
        <v>4392300</v>
      </c>
    </row>
    <row r="5" spans="1:15" x14ac:dyDescent="0.25">
      <c r="A5" s="45">
        <v>4</v>
      </c>
      <c r="B5" s="45">
        <v>201</v>
      </c>
      <c r="C5" s="45">
        <v>2</v>
      </c>
      <c r="D5" s="45">
        <v>201</v>
      </c>
      <c r="E5" s="45">
        <v>2</v>
      </c>
      <c r="F5" s="46" t="s">
        <v>36</v>
      </c>
      <c r="G5" s="46">
        <v>1680</v>
      </c>
      <c r="H5" s="46">
        <f t="shared" si="1"/>
        <v>1848.0000000000002</v>
      </c>
      <c r="I5" s="47">
        <f>I4+120</f>
        <v>41620</v>
      </c>
      <c r="J5" s="48">
        <f t="shared" si="2"/>
        <v>69921600</v>
      </c>
      <c r="K5" s="48">
        <f t="shared" si="3"/>
        <v>75515328</v>
      </c>
      <c r="L5" s="49">
        <f t="shared" si="4"/>
        <v>157500</v>
      </c>
      <c r="M5" s="50">
        <f t="shared" si="5"/>
        <v>5544000.0000000009</v>
      </c>
    </row>
    <row r="6" spans="1:15" x14ac:dyDescent="0.25">
      <c r="A6" s="45">
        <v>5</v>
      </c>
      <c r="B6" s="45">
        <v>202</v>
      </c>
      <c r="C6" s="45">
        <v>2</v>
      </c>
      <c r="D6" s="45">
        <v>202</v>
      </c>
      <c r="E6" s="45">
        <v>2</v>
      </c>
      <c r="F6" s="46" t="s">
        <v>36</v>
      </c>
      <c r="G6" s="46">
        <v>1727</v>
      </c>
      <c r="H6" s="46">
        <f t="shared" si="1"/>
        <v>1899.7</v>
      </c>
      <c r="I6" s="47">
        <f>I5</f>
        <v>41620</v>
      </c>
      <c r="J6" s="48">
        <f t="shared" si="2"/>
        <v>71877740</v>
      </c>
      <c r="K6" s="48">
        <f t="shared" si="3"/>
        <v>77627959.200000003</v>
      </c>
      <c r="L6" s="49">
        <f t="shared" si="4"/>
        <v>161500</v>
      </c>
      <c r="M6" s="50">
        <f t="shared" si="5"/>
        <v>5699100</v>
      </c>
    </row>
    <row r="7" spans="1:15" x14ac:dyDescent="0.25">
      <c r="A7" s="45">
        <v>6</v>
      </c>
      <c r="B7" s="45">
        <v>203</v>
      </c>
      <c r="C7" s="45">
        <v>2</v>
      </c>
      <c r="D7" s="45">
        <v>203</v>
      </c>
      <c r="E7" s="45">
        <v>2</v>
      </c>
      <c r="F7" s="46" t="s">
        <v>21</v>
      </c>
      <c r="G7" s="46">
        <v>1331</v>
      </c>
      <c r="H7" s="46">
        <f t="shared" si="1"/>
        <v>1464.1000000000001</v>
      </c>
      <c r="I7" s="47">
        <f>I6</f>
        <v>41620</v>
      </c>
      <c r="J7" s="48">
        <f t="shared" si="2"/>
        <v>55396220</v>
      </c>
      <c r="K7" s="48">
        <f t="shared" si="3"/>
        <v>59827917.600000001</v>
      </c>
      <c r="L7" s="49">
        <f t="shared" si="4"/>
        <v>124500</v>
      </c>
      <c r="M7" s="50">
        <f t="shared" si="5"/>
        <v>4392300</v>
      </c>
    </row>
    <row r="8" spans="1:15" x14ac:dyDescent="0.25">
      <c r="A8" s="45">
        <v>7</v>
      </c>
      <c r="B8" s="45">
        <v>301</v>
      </c>
      <c r="C8" s="45">
        <v>3</v>
      </c>
      <c r="D8" s="45">
        <v>301</v>
      </c>
      <c r="E8" s="45">
        <v>3</v>
      </c>
      <c r="F8" s="46" t="s">
        <v>36</v>
      </c>
      <c r="G8" s="46">
        <v>1680</v>
      </c>
      <c r="H8" s="46">
        <f t="shared" si="1"/>
        <v>1848.0000000000002</v>
      </c>
      <c r="I8" s="47">
        <f>I7+120</f>
        <v>41740</v>
      </c>
      <c r="J8" s="48">
        <f t="shared" si="2"/>
        <v>70123200</v>
      </c>
      <c r="K8" s="48">
        <f t="shared" si="3"/>
        <v>75733056</v>
      </c>
      <c r="L8" s="49">
        <f t="shared" si="4"/>
        <v>158000</v>
      </c>
      <c r="M8" s="50">
        <f t="shared" si="5"/>
        <v>5544000.0000000009</v>
      </c>
    </row>
    <row r="9" spans="1:15" x14ac:dyDescent="0.25">
      <c r="A9" s="45">
        <v>8</v>
      </c>
      <c r="B9" s="45">
        <v>302</v>
      </c>
      <c r="C9" s="45">
        <v>3</v>
      </c>
      <c r="D9" s="45">
        <v>302</v>
      </c>
      <c r="E9" s="45">
        <v>3</v>
      </c>
      <c r="F9" s="46" t="s">
        <v>36</v>
      </c>
      <c r="G9" s="90">
        <v>1727</v>
      </c>
      <c r="H9" s="46">
        <f t="shared" si="1"/>
        <v>1899.7</v>
      </c>
      <c r="I9" s="47">
        <f>I8</f>
        <v>41740</v>
      </c>
      <c r="J9" s="48">
        <f t="shared" si="2"/>
        <v>72084980</v>
      </c>
      <c r="K9" s="48">
        <f t="shared" si="3"/>
        <v>77851778.400000006</v>
      </c>
      <c r="L9" s="49">
        <f t="shared" si="4"/>
        <v>162000</v>
      </c>
      <c r="M9" s="50">
        <f t="shared" si="5"/>
        <v>5699100</v>
      </c>
    </row>
    <row r="10" spans="1:15" x14ac:dyDescent="0.25">
      <c r="A10" s="45">
        <v>9</v>
      </c>
      <c r="B10" s="45">
        <v>303</v>
      </c>
      <c r="C10" s="45">
        <v>3</v>
      </c>
      <c r="D10" s="45">
        <v>303</v>
      </c>
      <c r="E10" s="45">
        <v>3</v>
      </c>
      <c r="F10" s="46" t="s">
        <v>21</v>
      </c>
      <c r="G10" s="90">
        <v>1331</v>
      </c>
      <c r="H10" s="46">
        <f t="shared" si="1"/>
        <v>1464.1000000000001</v>
      </c>
      <c r="I10" s="47">
        <f>I9</f>
        <v>41740</v>
      </c>
      <c r="J10" s="48">
        <f t="shared" si="2"/>
        <v>55555940</v>
      </c>
      <c r="K10" s="48">
        <f t="shared" si="3"/>
        <v>60000415.200000003</v>
      </c>
      <c r="L10" s="49">
        <f t="shared" si="4"/>
        <v>125000</v>
      </c>
      <c r="M10" s="50">
        <f t="shared" si="5"/>
        <v>4392300</v>
      </c>
    </row>
    <row r="11" spans="1:15" x14ac:dyDescent="0.25">
      <c r="A11" s="45">
        <v>10</v>
      </c>
      <c r="B11" s="45">
        <v>401</v>
      </c>
      <c r="C11" s="45">
        <v>4</v>
      </c>
      <c r="D11" s="45">
        <v>401</v>
      </c>
      <c r="E11" s="45">
        <v>4</v>
      </c>
      <c r="F11" s="46" t="s">
        <v>36</v>
      </c>
      <c r="G11" s="46">
        <v>1680</v>
      </c>
      <c r="H11" s="46">
        <f t="shared" si="1"/>
        <v>1848.0000000000002</v>
      </c>
      <c r="I11" s="47">
        <f>I10+120</f>
        <v>41860</v>
      </c>
      <c r="J11" s="48">
        <f t="shared" si="2"/>
        <v>70324800</v>
      </c>
      <c r="K11" s="48">
        <f t="shared" si="3"/>
        <v>75950784</v>
      </c>
      <c r="L11" s="49">
        <f t="shared" si="4"/>
        <v>158000</v>
      </c>
      <c r="M11" s="50">
        <f t="shared" si="5"/>
        <v>5544000.0000000009</v>
      </c>
    </row>
    <row r="12" spans="1:15" x14ac:dyDescent="0.25">
      <c r="A12" s="45">
        <v>11</v>
      </c>
      <c r="B12" s="45">
        <v>402</v>
      </c>
      <c r="C12" s="45">
        <v>4</v>
      </c>
      <c r="D12" s="45">
        <v>402</v>
      </c>
      <c r="E12" s="45">
        <v>4</v>
      </c>
      <c r="F12" s="46" t="s">
        <v>36</v>
      </c>
      <c r="G12" s="90">
        <v>1727</v>
      </c>
      <c r="H12" s="46">
        <f t="shared" si="1"/>
        <v>1899.7</v>
      </c>
      <c r="I12" s="47">
        <f>I11</f>
        <v>41860</v>
      </c>
      <c r="J12" s="48">
        <f t="shared" si="2"/>
        <v>72292220</v>
      </c>
      <c r="K12" s="48">
        <f t="shared" si="3"/>
        <v>78075597.600000009</v>
      </c>
      <c r="L12" s="49">
        <f t="shared" si="4"/>
        <v>162500</v>
      </c>
      <c r="M12" s="50">
        <f t="shared" si="5"/>
        <v>5699100</v>
      </c>
    </row>
    <row r="13" spans="1:15" x14ac:dyDescent="0.25">
      <c r="A13" s="45">
        <v>12</v>
      </c>
      <c r="B13" s="45">
        <v>403</v>
      </c>
      <c r="C13" s="45">
        <v>4</v>
      </c>
      <c r="D13" s="45">
        <v>403</v>
      </c>
      <c r="E13" s="45">
        <v>4</v>
      </c>
      <c r="F13" s="46" t="s">
        <v>21</v>
      </c>
      <c r="G13" s="90">
        <v>1331</v>
      </c>
      <c r="H13" s="46">
        <f t="shared" si="1"/>
        <v>1464.1000000000001</v>
      </c>
      <c r="I13" s="47">
        <f>I12</f>
        <v>41860</v>
      </c>
      <c r="J13" s="48">
        <f t="shared" si="2"/>
        <v>55715660</v>
      </c>
      <c r="K13" s="48">
        <f t="shared" si="3"/>
        <v>60172912.800000004</v>
      </c>
      <c r="L13" s="49">
        <f t="shared" si="4"/>
        <v>125500</v>
      </c>
      <c r="M13" s="50">
        <f t="shared" si="5"/>
        <v>4392300</v>
      </c>
    </row>
    <row r="14" spans="1:15" x14ac:dyDescent="0.25">
      <c r="A14" s="45">
        <v>13</v>
      </c>
      <c r="B14" s="45">
        <v>501</v>
      </c>
      <c r="C14" s="45">
        <v>5</v>
      </c>
      <c r="D14" s="45">
        <v>501</v>
      </c>
      <c r="E14" s="45">
        <v>5</v>
      </c>
      <c r="F14" s="46" t="s">
        <v>36</v>
      </c>
      <c r="G14" s="46">
        <v>1680</v>
      </c>
      <c r="H14" s="46">
        <f t="shared" si="1"/>
        <v>1848.0000000000002</v>
      </c>
      <c r="I14" s="47">
        <f>I13+120</f>
        <v>41980</v>
      </c>
      <c r="J14" s="48">
        <f t="shared" si="2"/>
        <v>70526400</v>
      </c>
      <c r="K14" s="48">
        <f t="shared" si="3"/>
        <v>76168512</v>
      </c>
      <c r="L14" s="49">
        <f t="shared" si="4"/>
        <v>158500</v>
      </c>
      <c r="M14" s="50">
        <f t="shared" si="5"/>
        <v>5544000.0000000009</v>
      </c>
    </row>
    <row r="15" spans="1:15" x14ac:dyDescent="0.25">
      <c r="A15" s="45">
        <v>14</v>
      </c>
      <c r="B15" s="45">
        <v>502</v>
      </c>
      <c r="C15" s="45">
        <v>5</v>
      </c>
      <c r="D15" s="45">
        <v>502</v>
      </c>
      <c r="E15" s="45">
        <v>5</v>
      </c>
      <c r="F15" s="46" t="s">
        <v>36</v>
      </c>
      <c r="G15" s="90">
        <v>1727</v>
      </c>
      <c r="H15" s="46">
        <f t="shared" si="1"/>
        <v>1899.7</v>
      </c>
      <c r="I15" s="47">
        <f>I14</f>
        <v>41980</v>
      </c>
      <c r="J15" s="48">
        <f t="shared" si="2"/>
        <v>72499460</v>
      </c>
      <c r="K15" s="48">
        <f t="shared" si="3"/>
        <v>78299416.800000012</v>
      </c>
      <c r="L15" s="49">
        <f t="shared" si="4"/>
        <v>163000</v>
      </c>
      <c r="M15" s="50">
        <f t="shared" si="5"/>
        <v>5699100</v>
      </c>
    </row>
    <row r="16" spans="1:15" x14ac:dyDescent="0.25">
      <c r="A16" s="45">
        <v>15</v>
      </c>
      <c r="B16" s="45">
        <v>503</v>
      </c>
      <c r="C16" s="45">
        <v>5</v>
      </c>
      <c r="D16" s="45">
        <v>503</v>
      </c>
      <c r="E16" s="45">
        <v>5</v>
      </c>
      <c r="F16" s="46" t="s">
        <v>21</v>
      </c>
      <c r="G16" s="90">
        <v>1331</v>
      </c>
      <c r="H16" s="46">
        <f t="shared" si="1"/>
        <v>1464.1000000000001</v>
      </c>
      <c r="I16" s="47">
        <f>I15</f>
        <v>41980</v>
      </c>
      <c r="J16" s="48">
        <f t="shared" si="2"/>
        <v>55875380</v>
      </c>
      <c r="K16" s="48">
        <f t="shared" si="3"/>
        <v>60345410.400000006</v>
      </c>
      <c r="L16" s="49">
        <f t="shared" si="4"/>
        <v>125500</v>
      </c>
      <c r="M16" s="50">
        <f t="shared" si="5"/>
        <v>4392300</v>
      </c>
    </row>
    <row r="17" spans="1:13" x14ac:dyDescent="0.25">
      <c r="A17" s="45">
        <v>16</v>
      </c>
      <c r="B17" s="45">
        <v>601</v>
      </c>
      <c r="C17" s="45">
        <v>6</v>
      </c>
      <c r="D17" s="45">
        <v>601</v>
      </c>
      <c r="E17" s="45">
        <v>6</v>
      </c>
      <c r="F17" s="46" t="s">
        <v>36</v>
      </c>
      <c r="G17" s="46">
        <v>1680</v>
      </c>
      <c r="H17" s="46">
        <f t="shared" si="1"/>
        <v>1848.0000000000002</v>
      </c>
      <c r="I17" s="47">
        <f>I16+120</f>
        <v>42100</v>
      </c>
      <c r="J17" s="48">
        <f t="shared" si="2"/>
        <v>70728000</v>
      </c>
      <c r="K17" s="48">
        <f t="shared" si="3"/>
        <v>76386240</v>
      </c>
      <c r="L17" s="49">
        <f t="shared" si="4"/>
        <v>159000</v>
      </c>
      <c r="M17" s="50">
        <f t="shared" si="5"/>
        <v>5544000.0000000009</v>
      </c>
    </row>
    <row r="18" spans="1:13" x14ac:dyDescent="0.25">
      <c r="A18" s="45">
        <v>17</v>
      </c>
      <c r="B18" s="45">
        <v>602</v>
      </c>
      <c r="C18" s="45">
        <v>6</v>
      </c>
      <c r="D18" s="45">
        <v>602</v>
      </c>
      <c r="E18" s="45">
        <v>6</v>
      </c>
      <c r="F18" s="46" t="s">
        <v>36</v>
      </c>
      <c r="G18" s="90">
        <v>1727</v>
      </c>
      <c r="H18" s="46">
        <f t="shared" si="1"/>
        <v>1899.7</v>
      </c>
      <c r="I18" s="47">
        <f>I17</f>
        <v>42100</v>
      </c>
      <c r="J18" s="48">
        <f t="shared" si="2"/>
        <v>72706700</v>
      </c>
      <c r="K18" s="48">
        <f t="shared" si="3"/>
        <v>78523236</v>
      </c>
      <c r="L18" s="49">
        <f t="shared" si="4"/>
        <v>163500</v>
      </c>
      <c r="M18" s="50">
        <f t="shared" si="5"/>
        <v>5699100</v>
      </c>
    </row>
    <row r="19" spans="1:13" x14ac:dyDescent="0.25">
      <c r="A19" s="45">
        <v>18</v>
      </c>
      <c r="B19" s="45">
        <v>603</v>
      </c>
      <c r="C19" s="45">
        <v>6</v>
      </c>
      <c r="D19" s="45">
        <v>603</v>
      </c>
      <c r="E19" s="45">
        <v>6</v>
      </c>
      <c r="F19" s="46" t="s">
        <v>21</v>
      </c>
      <c r="G19" s="90">
        <v>1331</v>
      </c>
      <c r="H19" s="46">
        <f t="shared" si="1"/>
        <v>1464.1000000000001</v>
      </c>
      <c r="I19" s="47">
        <f>I18</f>
        <v>42100</v>
      </c>
      <c r="J19" s="48">
        <f t="shared" si="2"/>
        <v>56035100</v>
      </c>
      <c r="K19" s="48">
        <f t="shared" si="3"/>
        <v>60517908.000000007</v>
      </c>
      <c r="L19" s="49">
        <f t="shared" si="4"/>
        <v>126000</v>
      </c>
      <c r="M19" s="50">
        <f t="shared" si="5"/>
        <v>4392300</v>
      </c>
    </row>
    <row r="20" spans="1:13" x14ac:dyDescent="0.25">
      <c r="A20" s="45">
        <v>19</v>
      </c>
      <c r="B20" s="45">
        <v>701</v>
      </c>
      <c r="C20" s="45">
        <v>7</v>
      </c>
      <c r="D20" s="45">
        <v>701</v>
      </c>
      <c r="E20" s="45">
        <v>7</v>
      </c>
      <c r="F20" s="46" t="s">
        <v>36</v>
      </c>
      <c r="G20" s="46">
        <v>1680</v>
      </c>
      <c r="H20" s="46">
        <f t="shared" si="1"/>
        <v>1848.0000000000002</v>
      </c>
      <c r="I20" s="47">
        <f>I19+120</f>
        <v>42220</v>
      </c>
      <c r="J20" s="48">
        <f t="shared" si="2"/>
        <v>70929600</v>
      </c>
      <c r="K20" s="48">
        <f t="shared" si="3"/>
        <v>76603968</v>
      </c>
      <c r="L20" s="49">
        <f t="shared" si="4"/>
        <v>159500</v>
      </c>
      <c r="M20" s="50">
        <f t="shared" si="5"/>
        <v>5544000.0000000009</v>
      </c>
    </row>
    <row r="21" spans="1:13" x14ac:dyDescent="0.25">
      <c r="A21" s="45">
        <v>20</v>
      </c>
      <c r="B21" s="45">
        <v>702</v>
      </c>
      <c r="C21" s="45">
        <v>7</v>
      </c>
      <c r="D21" s="45">
        <v>702</v>
      </c>
      <c r="E21" s="45">
        <v>7</v>
      </c>
      <c r="F21" s="46" t="s">
        <v>36</v>
      </c>
      <c r="G21" s="90">
        <v>1727</v>
      </c>
      <c r="H21" s="46">
        <f t="shared" si="1"/>
        <v>1899.7</v>
      </c>
      <c r="I21" s="47">
        <f>I20</f>
        <v>42220</v>
      </c>
      <c r="J21" s="48">
        <f t="shared" si="2"/>
        <v>72913940</v>
      </c>
      <c r="K21" s="48">
        <f t="shared" si="3"/>
        <v>78747055.200000003</v>
      </c>
      <c r="L21" s="49">
        <f t="shared" si="4"/>
        <v>164000</v>
      </c>
      <c r="M21" s="50">
        <f t="shared" si="5"/>
        <v>5699100</v>
      </c>
    </row>
    <row r="22" spans="1:13" x14ac:dyDescent="0.25">
      <c r="A22" s="45">
        <v>21</v>
      </c>
      <c r="B22" s="45">
        <v>703</v>
      </c>
      <c r="C22" s="45">
        <v>7</v>
      </c>
      <c r="D22" s="45">
        <v>703</v>
      </c>
      <c r="E22" s="45">
        <v>7</v>
      </c>
      <c r="F22" s="46" t="s">
        <v>21</v>
      </c>
      <c r="G22" s="90">
        <v>1331</v>
      </c>
      <c r="H22" s="46">
        <f t="shared" si="1"/>
        <v>1464.1000000000001</v>
      </c>
      <c r="I22" s="47">
        <f>I21</f>
        <v>42220</v>
      </c>
      <c r="J22" s="48">
        <f t="shared" si="2"/>
        <v>56194820</v>
      </c>
      <c r="K22" s="48">
        <f t="shared" si="3"/>
        <v>60690405.600000001</v>
      </c>
      <c r="L22" s="49">
        <f t="shared" si="4"/>
        <v>126500</v>
      </c>
      <c r="M22" s="50">
        <f t="shared" si="5"/>
        <v>4392300</v>
      </c>
    </row>
    <row r="23" spans="1:13" x14ac:dyDescent="0.25">
      <c r="A23" s="45">
        <v>22</v>
      </c>
      <c r="B23" s="45">
        <v>801</v>
      </c>
      <c r="C23" s="45">
        <v>8</v>
      </c>
      <c r="D23" s="45">
        <v>801</v>
      </c>
      <c r="E23" s="45">
        <v>8</v>
      </c>
      <c r="F23" s="46" t="s">
        <v>36</v>
      </c>
      <c r="G23" s="46">
        <v>1680</v>
      </c>
      <c r="H23" s="46">
        <f t="shared" si="1"/>
        <v>1848.0000000000002</v>
      </c>
      <c r="I23" s="47">
        <f>I22+120</f>
        <v>42340</v>
      </c>
      <c r="J23" s="48">
        <f t="shared" si="2"/>
        <v>71131200</v>
      </c>
      <c r="K23" s="48">
        <f t="shared" si="3"/>
        <v>76821696</v>
      </c>
      <c r="L23" s="49">
        <f t="shared" si="4"/>
        <v>160000</v>
      </c>
      <c r="M23" s="50">
        <f t="shared" si="5"/>
        <v>5544000.0000000009</v>
      </c>
    </row>
    <row r="24" spans="1:13" x14ac:dyDescent="0.25">
      <c r="A24" s="45">
        <v>23</v>
      </c>
      <c r="B24" s="45">
        <v>802</v>
      </c>
      <c r="C24" s="45">
        <v>8</v>
      </c>
      <c r="D24" s="45">
        <v>802</v>
      </c>
      <c r="E24" s="45">
        <v>8</v>
      </c>
      <c r="F24" s="46" t="s">
        <v>36</v>
      </c>
      <c r="G24" s="90">
        <v>1727</v>
      </c>
      <c r="H24" s="46">
        <f t="shared" si="1"/>
        <v>1899.7</v>
      </c>
      <c r="I24" s="47">
        <f>I23</f>
        <v>42340</v>
      </c>
      <c r="J24" s="48">
        <f t="shared" si="2"/>
        <v>73121180</v>
      </c>
      <c r="K24" s="48">
        <f t="shared" si="3"/>
        <v>78970874.400000006</v>
      </c>
      <c r="L24" s="49">
        <f t="shared" si="4"/>
        <v>164500</v>
      </c>
      <c r="M24" s="50">
        <f t="shared" si="5"/>
        <v>5699100</v>
      </c>
    </row>
    <row r="25" spans="1:13" x14ac:dyDescent="0.25">
      <c r="A25" s="45">
        <v>24</v>
      </c>
      <c r="B25" s="45">
        <v>803</v>
      </c>
      <c r="C25" s="45">
        <v>8</v>
      </c>
      <c r="D25" s="45">
        <v>803</v>
      </c>
      <c r="E25" s="45">
        <v>8</v>
      </c>
      <c r="F25" s="46" t="s">
        <v>21</v>
      </c>
      <c r="G25" s="90">
        <v>1331</v>
      </c>
      <c r="H25" s="46">
        <f t="shared" si="1"/>
        <v>1464.1000000000001</v>
      </c>
      <c r="I25" s="47">
        <f>I24</f>
        <v>42340</v>
      </c>
      <c r="J25" s="48">
        <f t="shared" si="2"/>
        <v>56354540</v>
      </c>
      <c r="K25" s="48">
        <f t="shared" si="3"/>
        <v>60862903.200000003</v>
      </c>
      <c r="L25" s="49">
        <f t="shared" si="4"/>
        <v>127000</v>
      </c>
      <c r="M25" s="50">
        <f t="shared" si="5"/>
        <v>4392300</v>
      </c>
    </row>
    <row r="26" spans="1:13" x14ac:dyDescent="0.25">
      <c r="A26" s="45">
        <v>25</v>
      </c>
      <c r="B26" s="45">
        <v>901</v>
      </c>
      <c r="C26" s="45">
        <v>9</v>
      </c>
      <c r="D26" s="45">
        <v>901</v>
      </c>
      <c r="E26" s="45">
        <v>9</v>
      </c>
      <c r="F26" s="46" t="s">
        <v>36</v>
      </c>
      <c r="G26" s="46">
        <v>1680</v>
      </c>
      <c r="H26" s="46">
        <f t="shared" si="1"/>
        <v>1848.0000000000002</v>
      </c>
      <c r="I26" s="47">
        <f>I25+120</f>
        <v>42460</v>
      </c>
      <c r="J26" s="48">
        <f t="shared" si="2"/>
        <v>71332800</v>
      </c>
      <c r="K26" s="48">
        <f t="shared" si="3"/>
        <v>77039424</v>
      </c>
      <c r="L26" s="49">
        <f t="shared" si="4"/>
        <v>160500</v>
      </c>
      <c r="M26" s="50">
        <f t="shared" si="5"/>
        <v>5544000.0000000009</v>
      </c>
    </row>
    <row r="27" spans="1:13" x14ac:dyDescent="0.25">
      <c r="A27" s="45">
        <v>26</v>
      </c>
      <c r="B27" s="45">
        <v>902</v>
      </c>
      <c r="C27" s="45">
        <v>9</v>
      </c>
      <c r="D27" s="45">
        <v>902</v>
      </c>
      <c r="E27" s="45">
        <v>9</v>
      </c>
      <c r="F27" s="46" t="s">
        <v>36</v>
      </c>
      <c r="G27" s="90">
        <v>1727</v>
      </c>
      <c r="H27" s="46">
        <f t="shared" si="1"/>
        <v>1899.7</v>
      </c>
      <c r="I27" s="47">
        <f>I26</f>
        <v>42460</v>
      </c>
      <c r="J27" s="48">
        <f t="shared" si="2"/>
        <v>73328420</v>
      </c>
      <c r="K27" s="48">
        <f t="shared" si="3"/>
        <v>79194693.600000009</v>
      </c>
      <c r="L27" s="49">
        <f t="shared" si="4"/>
        <v>165000</v>
      </c>
      <c r="M27" s="50">
        <f t="shared" si="5"/>
        <v>5699100</v>
      </c>
    </row>
    <row r="28" spans="1:13" x14ac:dyDescent="0.25">
      <c r="A28" s="45">
        <v>27</v>
      </c>
      <c r="B28" s="45">
        <v>903</v>
      </c>
      <c r="C28" s="45">
        <v>9</v>
      </c>
      <c r="D28" s="45">
        <v>903</v>
      </c>
      <c r="E28" s="45">
        <v>9</v>
      </c>
      <c r="F28" s="46" t="s">
        <v>21</v>
      </c>
      <c r="G28" s="90">
        <v>1331</v>
      </c>
      <c r="H28" s="46">
        <f t="shared" si="1"/>
        <v>1464.1000000000001</v>
      </c>
      <c r="I28" s="47">
        <f>I27</f>
        <v>42460</v>
      </c>
      <c r="J28" s="48">
        <f t="shared" si="2"/>
        <v>56514260</v>
      </c>
      <c r="K28" s="48">
        <f t="shared" si="3"/>
        <v>61035400.800000004</v>
      </c>
      <c r="L28" s="49">
        <f t="shared" si="4"/>
        <v>127000</v>
      </c>
      <c r="M28" s="50">
        <f t="shared" si="5"/>
        <v>4392300</v>
      </c>
    </row>
    <row r="29" spans="1:13" x14ac:dyDescent="0.25">
      <c r="A29" s="45">
        <v>28</v>
      </c>
      <c r="B29" s="45">
        <v>1001</v>
      </c>
      <c r="C29" s="45">
        <v>10</v>
      </c>
      <c r="D29" s="45">
        <v>1001</v>
      </c>
      <c r="E29" s="45">
        <v>10</v>
      </c>
      <c r="F29" s="46" t="s">
        <v>36</v>
      </c>
      <c r="G29" s="46">
        <v>1680</v>
      </c>
      <c r="H29" s="46">
        <f t="shared" si="1"/>
        <v>1848.0000000000002</v>
      </c>
      <c r="I29" s="47">
        <f>I28+120</f>
        <v>42580</v>
      </c>
      <c r="J29" s="48">
        <f t="shared" si="2"/>
        <v>71534400</v>
      </c>
      <c r="K29" s="48">
        <f t="shared" si="3"/>
        <v>77257152</v>
      </c>
      <c r="L29" s="49">
        <f t="shared" si="4"/>
        <v>161000</v>
      </c>
      <c r="M29" s="50">
        <f t="shared" si="5"/>
        <v>5544000.0000000009</v>
      </c>
    </row>
    <row r="30" spans="1:13" x14ac:dyDescent="0.25">
      <c r="A30" s="45">
        <v>29</v>
      </c>
      <c r="B30" s="45">
        <v>1002</v>
      </c>
      <c r="C30" s="45">
        <v>10</v>
      </c>
      <c r="D30" s="45">
        <v>1002</v>
      </c>
      <c r="E30" s="45">
        <v>10</v>
      </c>
      <c r="F30" s="46" t="s">
        <v>36</v>
      </c>
      <c r="G30" s="90">
        <v>1727</v>
      </c>
      <c r="H30" s="46">
        <f t="shared" si="1"/>
        <v>1899.7</v>
      </c>
      <c r="I30" s="47">
        <f>I29</f>
        <v>42580</v>
      </c>
      <c r="J30" s="48">
        <f t="shared" si="2"/>
        <v>73535660</v>
      </c>
      <c r="K30" s="48">
        <f t="shared" si="3"/>
        <v>79418512.800000012</v>
      </c>
      <c r="L30" s="49">
        <f t="shared" si="4"/>
        <v>165500</v>
      </c>
      <c r="M30" s="50">
        <f t="shared" si="5"/>
        <v>5699100</v>
      </c>
    </row>
    <row r="31" spans="1:13" x14ac:dyDescent="0.25">
      <c r="A31" s="45">
        <v>30</v>
      </c>
      <c r="B31" s="45">
        <v>1003</v>
      </c>
      <c r="C31" s="45">
        <v>10</v>
      </c>
      <c r="D31" s="45">
        <v>1003</v>
      </c>
      <c r="E31" s="45">
        <v>10</v>
      </c>
      <c r="F31" s="46" t="s">
        <v>21</v>
      </c>
      <c r="G31" s="90">
        <v>1331</v>
      </c>
      <c r="H31" s="46">
        <f t="shared" si="1"/>
        <v>1464.1000000000001</v>
      </c>
      <c r="I31" s="47">
        <f>I30</f>
        <v>42580</v>
      </c>
      <c r="J31" s="48">
        <f t="shared" si="2"/>
        <v>56673980</v>
      </c>
      <c r="K31" s="48">
        <f t="shared" si="3"/>
        <v>61207898.400000006</v>
      </c>
      <c r="L31" s="49">
        <f t="shared" si="4"/>
        <v>127500</v>
      </c>
      <c r="M31" s="50">
        <f t="shared" si="5"/>
        <v>4392300</v>
      </c>
    </row>
    <row r="32" spans="1:13" x14ac:dyDescent="0.25">
      <c r="A32" s="45">
        <v>31</v>
      </c>
      <c r="B32" s="45">
        <v>1101</v>
      </c>
      <c r="C32" s="45">
        <v>11</v>
      </c>
      <c r="D32" s="45">
        <v>1101</v>
      </c>
      <c r="E32" s="45">
        <v>11</v>
      </c>
      <c r="F32" s="46" t="s">
        <v>36</v>
      </c>
      <c r="G32" s="46">
        <v>1680</v>
      </c>
      <c r="H32" s="46">
        <f t="shared" si="1"/>
        <v>1848.0000000000002</v>
      </c>
      <c r="I32" s="47">
        <f>I31+120</f>
        <v>42700</v>
      </c>
      <c r="J32" s="48">
        <f t="shared" si="2"/>
        <v>71736000</v>
      </c>
      <c r="K32" s="48">
        <f t="shared" si="3"/>
        <v>77474880</v>
      </c>
      <c r="L32" s="49">
        <f t="shared" si="4"/>
        <v>161500</v>
      </c>
      <c r="M32" s="50">
        <f t="shared" si="5"/>
        <v>5544000.0000000009</v>
      </c>
    </row>
    <row r="33" spans="1:15" x14ac:dyDescent="0.25">
      <c r="A33" s="45">
        <v>32</v>
      </c>
      <c r="B33" s="45">
        <v>1102</v>
      </c>
      <c r="C33" s="45">
        <v>11</v>
      </c>
      <c r="D33" s="45">
        <v>1102</v>
      </c>
      <c r="E33" s="45">
        <v>11</v>
      </c>
      <c r="F33" s="46" t="s">
        <v>36</v>
      </c>
      <c r="G33" s="90">
        <v>1727</v>
      </c>
      <c r="H33" s="46">
        <f t="shared" si="1"/>
        <v>1899.7</v>
      </c>
      <c r="I33" s="47">
        <f>I32</f>
        <v>42700</v>
      </c>
      <c r="J33" s="48">
        <f t="shared" si="2"/>
        <v>73742900</v>
      </c>
      <c r="K33" s="48">
        <f t="shared" si="3"/>
        <v>79642332</v>
      </c>
      <c r="L33" s="49">
        <f t="shared" si="4"/>
        <v>166000</v>
      </c>
      <c r="M33" s="50">
        <f t="shared" si="5"/>
        <v>5699100</v>
      </c>
    </row>
    <row r="34" spans="1:15" x14ac:dyDescent="0.25">
      <c r="A34" s="45">
        <v>33</v>
      </c>
      <c r="B34" s="45">
        <v>1103</v>
      </c>
      <c r="C34" s="45">
        <v>11</v>
      </c>
      <c r="D34" s="45">
        <v>1103</v>
      </c>
      <c r="E34" s="45">
        <v>11</v>
      </c>
      <c r="F34" s="46" t="s">
        <v>21</v>
      </c>
      <c r="G34" s="90">
        <v>1331</v>
      </c>
      <c r="H34" s="46">
        <f t="shared" si="1"/>
        <v>1464.1000000000001</v>
      </c>
      <c r="I34" s="47">
        <f>I33</f>
        <v>42700</v>
      </c>
      <c r="J34" s="48">
        <f t="shared" si="2"/>
        <v>56833700</v>
      </c>
      <c r="K34" s="48">
        <f t="shared" si="3"/>
        <v>61380396.000000007</v>
      </c>
      <c r="L34" s="49">
        <f t="shared" si="4"/>
        <v>128000</v>
      </c>
      <c r="M34" s="50">
        <f t="shared" si="5"/>
        <v>4392300</v>
      </c>
    </row>
    <row r="35" spans="1:15" x14ac:dyDescent="0.25">
      <c r="A35" s="45">
        <v>34</v>
      </c>
      <c r="B35" s="45">
        <v>1201</v>
      </c>
      <c r="C35" s="45">
        <v>12</v>
      </c>
      <c r="D35" s="45">
        <v>1201</v>
      </c>
      <c r="E35" s="45">
        <v>12</v>
      </c>
      <c r="F35" s="46" t="s">
        <v>36</v>
      </c>
      <c r="G35" s="46">
        <v>1680</v>
      </c>
      <c r="H35" s="46">
        <f t="shared" si="1"/>
        <v>1848.0000000000002</v>
      </c>
      <c r="I35" s="47">
        <f>I34+120</f>
        <v>42820</v>
      </c>
      <c r="J35" s="48">
        <f t="shared" si="2"/>
        <v>71937600</v>
      </c>
      <c r="K35" s="48">
        <f t="shared" si="3"/>
        <v>77692608</v>
      </c>
      <c r="L35" s="49">
        <f t="shared" si="4"/>
        <v>162000</v>
      </c>
      <c r="M35" s="50">
        <f t="shared" si="5"/>
        <v>5544000.0000000009</v>
      </c>
    </row>
    <row r="36" spans="1:15" x14ac:dyDescent="0.25">
      <c r="A36" s="45">
        <v>35</v>
      </c>
      <c r="B36" s="45">
        <v>1202</v>
      </c>
      <c r="C36" s="45">
        <v>12</v>
      </c>
      <c r="D36" s="45">
        <v>1202</v>
      </c>
      <c r="E36" s="45">
        <v>12</v>
      </c>
      <c r="F36" s="46" t="s">
        <v>36</v>
      </c>
      <c r="G36" s="90">
        <v>1727</v>
      </c>
      <c r="H36" s="46">
        <f t="shared" si="1"/>
        <v>1899.7</v>
      </c>
      <c r="I36" s="47">
        <f>I35</f>
        <v>42820</v>
      </c>
      <c r="J36" s="48">
        <f t="shared" si="2"/>
        <v>73950140</v>
      </c>
      <c r="K36" s="48">
        <f t="shared" si="3"/>
        <v>79866151.200000003</v>
      </c>
      <c r="L36" s="49">
        <f t="shared" si="4"/>
        <v>166500</v>
      </c>
      <c r="M36" s="50">
        <f t="shared" si="5"/>
        <v>5699100</v>
      </c>
    </row>
    <row r="37" spans="1:15" x14ac:dyDescent="0.25">
      <c r="A37" s="45">
        <v>36</v>
      </c>
      <c r="B37" s="45">
        <v>1203</v>
      </c>
      <c r="C37" s="45">
        <v>12</v>
      </c>
      <c r="D37" s="45">
        <v>1203</v>
      </c>
      <c r="E37" s="45">
        <v>12</v>
      </c>
      <c r="F37" s="46" t="s">
        <v>21</v>
      </c>
      <c r="G37" s="90">
        <v>1331</v>
      </c>
      <c r="H37" s="46">
        <f t="shared" si="1"/>
        <v>1464.1000000000001</v>
      </c>
      <c r="I37" s="47">
        <f>I36</f>
        <v>42820</v>
      </c>
      <c r="J37" s="48">
        <f t="shared" si="2"/>
        <v>56993420</v>
      </c>
      <c r="K37" s="48">
        <f t="shared" si="3"/>
        <v>61552893.600000001</v>
      </c>
      <c r="L37" s="49">
        <f t="shared" si="4"/>
        <v>128000</v>
      </c>
      <c r="M37" s="50">
        <f t="shared" si="5"/>
        <v>4392300</v>
      </c>
    </row>
    <row r="38" spans="1:15" x14ac:dyDescent="0.25">
      <c r="A38" s="45">
        <v>37</v>
      </c>
      <c r="B38" s="45">
        <v>1301</v>
      </c>
      <c r="C38" s="45">
        <v>13</v>
      </c>
      <c r="D38" s="45">
        <v>1401</v>
      </c>
      <c r="E38" s="45">
        <v>14</v>
      </c>
      <c r="F38" s="46" t="s">
        <v>36</v>
      </c>
      <c r="G38" s="46">
        <v>1680</v>
      </c>
      <c r="H38" s="46">
        <f t="shared" si="1"/>
        <v>1848.0000000000002</v>
      </c>
      <c r="I38" s="47">
        <f>I37+120</f>
        <v>42940</v>
      </c>
      <c r="J38" s="48">
        <f t="shared" si="2"/>
        <v>72139200</v>
      </c>
      <c r="K38" s="48">
        <f t="shared" si="3"/>
        <v>77910336</v>
      </c>
      <c r="L38" s="49">
        <f t="shared" si="4"/>
        <v>162500</v>
      </c>
      <c r="M38" s="50">
        <f t="shared" si="5"/>
        <v>5544000.0000000009</v>
      </c>
    </row>
    <row r="39" spans="1:15" x14ac:dyDescent="0.25">
      <c r="A39" s="45">
        <v>38</v>
      </c>
      <c r="B39" s="45">
        <v>1302</v>
      </c>
      <c r="C39" s="45">
        <v>13</v>
      </c>
      <c r="D39" s="45">
        <v>1402</v>
      </c>
      <c r="E39" s="45">
        <v>14</v>
      </c>
      <c r="F39" s="46" t="s">
        <v>36</v>
      </c>
      <c r="G39" s="90">
        <v>1727</v>
      </c>
      <c r="H39" s="46">
        <f t="shared" si="1"/>
        <v>1899.7</v>
      </c>
      <c r="I39" s="47">
        <f>I38</f>
        <v>42940</v>
      </c>
      <c r="J39" s="48">
        <f t="shared" si="2"/>
        <v>74157380</v>
      </c>
      <c r="K39" s="48">
        <f t="shared" si="3"/>
        <v>80089970.400000006</v>
      </c>
      <c r="L39" s="49">
        <f t="shared" si="4"/>
        <v>167000</v>
      </c>
      <c r="M39" s="50">
        <f t="shared" si="5"/>
        <v>5699100</v>
      </c>
    </row>
    <row r="40" spans="1:15" x14ac:dyDescent="0.25">
      <c r="A40" s="45">
        <v>39</v>
      </c>
      <c r="B40" s="51">
        <v>1303</v>
      </c>
      <c r="C40" s="51">
        <v>13</v>
      </c>
      <c r="D40" s="51">
        <v>1403</v>
      </c>
      <c r="E40" s="51">
        <v>14</v>
      </c>
      <c r="F40" s="46" t="s">
        <v>21</v>
      </c>
      <c r="G40" s="90">
        <v>1331</v>
      </c>
      <c r="H40" s="46">
        <f t="shared" si="1"/>
        <v>1464.1000000000001</v>
      </c>
      <c r="I40" s="47">
        <f>I39</f>
        <v>42940</v>
      </c>
      <c r="J40" s="48">
        <f t="shared" si="2"/>
        <v>57153140</v>
      </c>
      <c r="K40" s="48">
        <f t="shared" si="3"/>
        <v>61725391.200000003</v>
      </c>
      <c r="L40" s="49">
        <f t="shared" si="4"/>
        <v>128500</v>
      </c>
      <c r="M40" s="50">
        <f t="shared" si="5"/>
        <v>4392300</v>
      </c>
      <c r="O40" s="41">
        <v>51074418</v>
      </c>
    </row>
    <row r="41" spans="1:15" x14ac:dyDescent="0.25">
      <c r="A41" s="45">
        <v>40</v>
      </c>
      <c r="B41" s="51">
        <v>1401</v>
      </c>
      <c r="C41" s="51">
        <v>14</v>
      </c>
      <c r="D41" s="51">
        <v>1501</v>
      </c>
      <c r="E41" s="51">
        <v>15</v>
      </c>
      <c r="F41" s="46" t="s">
        <v>36</v>
      </c>
      <c r="G41" s="46">
        <v>1680</v>
      </c>
      <c r="H41" s="46">
        <f t="shared" si="1"/>
        <v>1848.0000000000002</v>
      </c>
      <c r="I41" s="47">
        <f>I40+120</f>
        <v>43060</v>
      </c>
      <c r="J41" s="48">
        <f t="shared" si="2"/>
        <v>72340800</v>
      </c>
      <c r="K41" s="48">
        <f t="shared" si="3"/>
        <v>78128064</v>
      </c>
      <c r="L41" s="49">
        <f t="shared" si="4"/>
        <v>163000</v>
      </c>
      <c r="M41" s="50">
        <f t="shared" si="5"/>
        <v>5544000.0000000009</v>
      </c>
    </row>
    <row r="42" spans="1:15" x14ac:dyDescent="0.25">
      <c r="A42" s="45">
        <v>41</v>
      </c>
      <c r="B42" s="51">
        <v>1402</v>
      </c>
      <c r="C42" s="51">
        <v>14</v>
      </c>
      <c r="D42" s="51">
        <v>1502</v>
      </c>
      <c r="E42" s="51">
        <v>15</v>
      </c>
      <c r="F42" s="46" t="s">
        <v>36</v>
      </c>
      <c r="G42" s="90">
        <v>1727</v>
      </c>
      <c r="H42" s="46">
        <f t="shared" si="1"/>
        <v>1899.7</v>
      </c>
      <c r="I42" s="47">
        <f>I41</f>
        <v>43060</v>
      </c>
      <c r="J42" s="48">
        <f t="shared" si="2"/>
        <v>74364620</v>
      </c>
      <c r="K42" s="48">
        <f t="shared" si="3"/>
        <v>80313789.600000009</v>
      </c>
      <c r="L42" s="49">
        <f t="shared" si="4"/>
        <v>167500</v>
      </c>
      <c r="M42" s="50">
        <f t="shared" si="5"/>
        <v>5699100</v>
      </c>
    </row>
    <row r="43" spans="1:15" x14ac:dyDescent="0.25">
      <c r="A43" s="45">
        <v>42</v>
      </c>
      <c r="B43" s="51">
        <v>1403</v>
      </c>
      <c r="C43" s="51">
        <v>14</v>
      </c>
      <c r="D43" s="51">
        <v>1503</v>
      </c>
      <c r="E43" s="51">
        <v>15</v>
      </c>
      <c r="F43" s="46" t="s">
        <v>21</v>
      </c>
      <c r="G43" s="90">
        <v>1331</v>
      </c>
      <c r="H43" s="46">
        <f t="shared" si="1"/>
        <v>1464.1000000000001</v>
      </c>
      <c r="I43" s="47">
        <f>I42</f>
        <v>43060</v>
      </c>
      <c r="J43" s="48">
        <f t="shared" si="2"/>
        <v>57312860</v>
      </c>
      <c r="K43" s="48">
        <f t="shared" si="3"/>
        <v>61897888.800000004</v>
      </c>
      <c r="L43" s="49">
        <f t="shared" si="4"/>
        <v>129000</v>
      </c>
      <c r="M43" s="50">
        <f t="shared" si="5"/>
        <v>4392300</v>
      </c>
    </row>
    <row r="44" spans="1:15" x14ac:dyDescent="0.25">
      <c r="A44" s="45">
        <v>43</v>
      </c>
      <c r="B44" s="51">
        <v>1501</v>
      </c>
      <c r="C44" s="51">
        <v>15</v>
      </c>
      <c r="D44" s="51">
        <v>1601</v>
      </c>
      <c r="E44" s="51">
        <v>16</v>
      </c>
      <c r="F44" s="46" t="s">
        <v>36</v>
      </c>
      <c r="G44" s="46">
        <v>1680</v>
      </c>
      <c r="H44" s="46">
        <f t="shared" si="1"/>
        <v>1848.0000000000002</v>
      </c>
      <c r="I44" s="47">
        <f>I43+120</f>
        <v>43180</v>
      </c>
      <c r="J44" s="48">
        <f t="shared" si="2"/>
        <v>72542400</v>
      </c>
      <c r="K44" s="48">
        <f t="shared" si="3"/>
        <v>78345792</v>
      </c>
      <c r="L44" s="49">
        <f t="shared" si="4"/>
        <v>163000</v>
      </c>
      <c r="M44" s="50">
        <f t="shared" si="5"/>
        <v>5544000.0000000009</v>
      </c>
      <c r="O44" s="41">
        <v>68630498</v>
      </c>
    </row>
    <row r="45" spans="1:15" x14ac:dyDescent="0.25">
      <c r="A45" s="45">
        <v>44</v>
      </c>
      <c r="B45" s="51">
        <v>1502</v>
      </c>
      <c r="C45" s="51">
        <v>15</v>
      </c>
      <c r="D45" s="51">
        <v>1602</v>
      </c>
      <c r="E45" s="51">
        <v>16</v>
      </c>
      <c r="F45" s="46" t="s">
        <v>36</v>
      </c>
      <c r="G45" s="90">
        <v>1727</v>
      </c>
      <c r="H45" s="46">
        <f t="shared" si="1"/>
        <v>1899.7</v>
      </c>
      <c r="I45" s="47">
        <f>I44</f>
        <v>43180</v>
      </c>
      <c r="J45" s="48">
        <f t="shared" si="2"/>
        <v>74571860</v>
      </c>
      <c r="K45" s="48">
        <f t="shared" si="3"/>
        <v>80537608.800000012</v>
      </c>
      <c r="L45" s="49">
        <f t="shared" si="4"/>
        <v>168000</v>
      </c>
      <c r="M45" s="50">
        <f t="shared" si="5"/>
        <v>5699100</v>
      </c>
    </row>
    <row r="46" spans="1:15" x14ac:dyDescent="0.25">
      <c r="A46" s="45">
        <v>45</v>
      </c>
      <c r="B46" s="51">
        <v>1503</v>
      </c>
      <c r="C46" s="51">
        <v>15</v>
      </c>
      <c r="D46" s="51">
        <v>1603</v>
      </c>
      <c r="E46" s="51">
        <v>16</v>
      </c>
      <c r="F46" s="46" t="s">
        <v>21</v>
      </c>
      <c r="G46" s="90">
        <v>1331</v>
      </c>
      <c r="H46" s="46">
        <f t="shared" si="1"/>
        <v>1464.1000000000001</v>
      </c>
      <c r="I46" s="47">
        <f>I45</f>
        <v>43180</v>
      </c>
      <c r="J46" s="48">
        <f t="shared" si="2"/>
        <v>57472580</v>
      </c>
      <c r="K46" s="48">
        <f t="shared" si="3"/>
        <v>62070386.400000006</v>
      </c>
      <c r="L46" s="49">
        <f t="shared" si="4"/>
        <v>129500</v>
      </c>
      <c r="M46" s="50">
        <f t="shared" si="5"/>
        <v>4392300</v>
      </c>
    </row>
    <row r="47" spans="1:15" x14ac:dyDescent="0.25">
      <c r="A47" s="45">
        <v>46</v>
      </c>
      <c r="B47" s="51">
        <v>1601</v>
      </c>
      <c r="C47" s="51">
        <v>16</v>
      </c>
      <c r="D47" s="51">
        <v>1701</v>
      </c>
      <c r="E47" s="51">
        <v>17</v>
      </c>
      <c r="F47" s="46" t="s">
        <v>36</v>
      </c>
      <c r="G47" s="46">
        <v>1680</v>
      </c>
      <c r="H47" s="46">
        <f t="shared" si="1"/>
        <v>1848.0000000000002</v>
      </c>
      <c r="I47" s="47">
        <f>I46+120</f>
        <v>43300</v>
      </c>
      <c r="J47" s="48">
        <f t="shared" si="2"/>
        <v>72744000</v>
      </c>
      <c r="K47" s="48">
        <f t="shared" si="3"/>
        <v>78563520</v>
      </c>
      <c r="L47" s="49">
        <f t="shared" si="4"/>
        <v>163500</v>
      </c>
      <c r="M47" s="50">
        <f t="shared" si="5"/>
        <v>5544000.0000000009</v>
      </c>
    </row>
    <row r="48" spans="1:15" x14ac:dyDescent="0.25">
      <c r="A48" s="45">
        <v>47</v>
      </c>
      <c r="B48" s="51">
        <v>1602</v>
      </c>
      <c r="C48" s="51">
        <v>16</v>
      </c>
      <c r="D48" s="51">
        <v>1702</v>
      </c>
      <c r="E48" s="51">
        <v>17</v>
      </c>
      <c r="F48" s="46" t="s">
        <v>36</v>
      </c>
      <c r="G48" s="90">
        <v>1727</v>
      </c>
      <c r="H48" s="46">
        <f t="shared" si="1"/>
        <v>1899.7</v>
      </c>
      <c r="I48" s="47">
        <f>I47</f>
        <v>43300</v>
      </c>
      <c r="J48" s="48">
        <f t="shared" si="2"/>
        <v>74779100</v>
      </c>
      <c r="K48" s="48">
        <f t="shared" si="3"/>
        <v>80761428</v>
      </c>
      <c r="L48" s="49">
        <f t="shared" si="4"/>
        <v>168500</v>
      </c>
      <c r="M48" s="50">
        <f t="shared" si="5"/>
        <v>5699100</v>
      </c>
      <c r="O48" s="41">
        <v>68162410</v>
      </c>
    </row>
    <row r="49" spans="1:13" x14ac:dyDescent="0.25">
      <c r="A49" s="45">
        <v>48</v>
      </c>
      <c r="B49" s="45">
        <v>1603</v>
      </c>
      <c r="C49" s="45">
        <v>16</v>
      </c>
      <c r="D49" s="45">
        <v>1703</v>
      </c>
      <c r="E49" s="45">
        <v>17</v>
      </c>
      <c r="F49" s="46" t="s">
        <v>21</v>
      </c>
      <c r="G49" s="90">
        <v>1331</v>
      </c>
      <c r="H49" s="46">
        <f t="shared" si="1"/>
        <v>1464.1000000000001</v>
      </c>
      <c r="I49" s="47">
        <f>I48</f>
        <v>43300</v>
      </c>
      <c r="J49" s="48">
        <f t="shared" si="2"/>
        <v>57632300</v>
      </c>
      <c r="K49" s="48">
        <f t="shared" si="3"/>
        <v>62242884.000000007</v>
      </c>
      <c r="L49" s="49">
        <f t="shared" si="4"/>
        <v>129500</v>
      </c>
      <c r="M49" s="50">
        <f t="shared" si="5"/>
        <v>4392300</v>
      </c>
    </row>
    <row r="50" spans="1:13" x14ac:dyDescent="0.25">
      <c r="A50" s="45">
        <v>49</v>
      </c>
      <c r="B50" s="45">
        <v>1701</v>
      </c>
      <c r="C50" s="45">
        <v>17</v>
      </c>
      <c r="D50" s="45">
        <v>1801</v>
      </c>
      <c r="E50" s="45">
        <v>18</v>
      </c>
      <c r="F50" s="46" t="s">
        <v>36</v>
      </c>
      <c r="G50" s="46">
        <v>1680</v>
      </c>
      <c r="H50" s="46">
        <f t="shared" si="1"/>
        <v>1848.0000000000002</v>
      </c>
      <c r="I50" s="47">
        <f>I49+120</f>
        <v>43420</v>
      </c>
      <c r="J50" s="48">
        <f t="shared" si="2"/>
        <v>72945600</v>
      </c>
      <c r="K50" s="48">
        <f t="shared" si="3"/>
        <v>78781248</v>
      </c>
      <c r="L50" s="49">
        <f t="shared" si="4"/>
        <v>164000</v>
      </c>
      <c r="M50" s="50">
        <f t="shared" si="5"/>
        <v>5544000.0000000009</v>
      </c>
    </row>
    <row r="51" spans="1:13" x14ac:dyDescent="0.25">
      <c r="A51" s="45">
        <v>50</v>
      </c>
      <c r="B51" s="45">
        <v>1702</v>
      </c>
      <c r="C51" s="45">
        <v>17</v>
      </c>
      <c r="D51" s="45">
        <v>1802</v>
      </c>
      <c r="E51" s="45">
        <v>18</v>
      </c>
      <c r="F51" s="46" t="s">
        <v>36</v>
      </c>
      <c r="G51" s="90">
        <v>1727</v>
      </c>
      <c r="H51" s="46">
        <f t="shared" si="1"/>
        <v>1899.7</v>
      </c>
      <c r="I51" s="47">
        <f>I50</f>
        <v>43420</v>
      </c>
      <c r="J51" s="48">
        <f t="shared" si="2"/>
        <v>74986340</v>
      </c>
      <c r="K51" s="48">
        <f t="shared" si="3"/>
        <v>80985247.200000003</v>
      </c>
      <c r="L51" s="49">
        <f t="shared" si="4"/>
        <v>168500</v>
      </c>
      <c r="M51" s="50">
        <f t="shared" si="5"/>
        <v>5699100</v>
      </c>
    </row>
    <row r="52" spans="1:13" x14ac:dyDescent="0.25">
      <c r="A52" s="45">
        <v>51</v>
      </c>
      <c r="B52" s="45">
        <v>1703</v>
      </c>
      <c r="C52" s="45">
        <v>17</v>
      </c>
      <c r="D52" s="45">
        <v>1803</v>
      </c>
      <c r="E52" s="45">
        <v>18</v>
      </c>
      <c r="F52" s="46" t="s">
        <v>21</v>
      </c>
      <c r="G52" s="90">
        <v>1331</v>
      </c>
      <c r="H52" s="46">
        <f t="shared" si="1"/>
        <v>1464.1000000000001</v>
      </c>
      <c r="I52" s="47">
        <f>I51</f>
        <v>43420</v>
      </c>
      <c r="J52" s="48">
        <f t="shared" si="2"/>
        <v>57792020</v>
      </c>
      <c r="K52" s="48">
        <f t="shared" si="3"/>
        <v>62415381.600000001</v>
      </c>
      <c r="L52" s="49">
        <f t="shared" si="4"/>
        <v>130000</v>
      </c>
      <c r="M52" s="50">
        <f t="shared" si="5"/>
        <v>4392300</v>
      </c>
    </row>
    <row r="53" spans="1:13" x14ac:dyDescent="0.25">
      <c r="A53" s="45">
        <v>52</v>
      </c>
      <c r="B53" s="45">
        <v>1801</v>
      </c>
      <c r="C53" s="45">
        <v>18</v>
      </c>
      <c r="D53" s="45">
        <v>1901</v>
      </c>
      <c r="E53" s="45">
        <v>19</v>
      </c>
      <c r="F53" s="46" t="s">
        <v>36</v>
      </c>
      <c r="G53" s="46">
        <v>1680</v>
      </c>
      <c r="H53" s="46">
        <f t="shared" si="1"/>
        <v>1848.0000000000002</v>
      </c>
      <c r="I53" s="47">
        <f>I52+120</f>
        <v>43540</v>
      </c>
      <c r="J53" s="48">
        <f t="shared" si="2"/>
        <v>73147200</v>
      </c>
      <c r="K53" s="48">
        <f t="shared" si="3"/>
        <v>78998976</v>
      </c>
      <c r="L53" s="49">
        <f t="shared" si="4"/>
        <v>164500</v>
      </c>
      <c r="M53" s="50">
        <f t="shared" si="5"/>
        <v>5544000.0000000009</v>
      </c>
    </row>
    <row r="54" spans="1:13" x14ac:dyDescent="0.25">
      <c r="A54" s="45">
        <v>53</v>
      </c>
      <c r="B54" s="45">
        <v>1802</v>
      </c>
      <c r="C54" s="45">
        <v>18</v>
      </c>
      <c r="D54" s="45">
        <v>1902</v>
      </c>
      <c r="E54" s="45">
        <v>19</v>
      </c>
      <c r="F54" s="46" t="s">
        <v>36</v>
      </c>
      <c r="G54" s="90">
        <v>1727</v>
      </c>
      <c r="H54" s="46">
        <f t="shared" si="1"/>
        <v>1899.7</v>
      </c>
      <c r="I54" s="47">
        <f>I53</f>
        <v>43540</v>
      </c>
      <c r="J54" s="48">
        <f t="shared" si="2"/>
        <v>75193580</v>
      </c>
      <c r="K54" s="48">
        <f t="shared" si="3"/>
        <v>81209066.400000006</v>
      </c>
      <c r="L54" s="49">
        <f t="shared" si="4"/>
        <v>169000</v>
      </c>
      <c r="M54" s="50">
        <f t="shared" si="5"/>
        <v>5699100</v>
      </c>
    </row>
    <row r="55" spans="1:13" x14ac:dyDescent="0.25">
      <c r="A55" s="45">
        <v>54</v>
      </c>
      <c r="B55" s="45">
        <v>1803</v>
      </c>
      <c r="C55" s="45">
        <v>18</v>
      </c>
      <c r="D55" s="45">
        <v>1903</v>
      </c>
      <c r="E55" s="45">
        <v>19</v>
      </c>
      <c r="F55" s="46" t="s">
        <v>21</v>
      </c>
      <c r="G55" s="90">
        <v>1331</v>
      </c>
      <c r="H55" s="46">
        <f t="shared" si="1"/>
        <v>1464.1000000000001</v>
      </c>
      <c r="I55" s="47">
        <f>I54</f>
        <v>43540</v>
      </c>
      <c r="J55" s="48">
        <f t="shared" si="2"/>
        <v>57951740</v>
      </c>
      <c r="K55" s="48">
        <f t="shared" si="3"/>
        <v>62587879.200000003</v>
      </c>
      <c r="L55" s="49">
        <f t="shared" si="4"/>
        <v>130500</v>
      </c>
      <c r="M55" s="50">
        <f t="shared" si="5"/>
        <v>4392300</v>
      </c>
    </row>
    <row r="56" spans="1:13" x14ac:dyDescent="0.25">
      <c r="A56" s="45">
        <v>55</v>
      </c>
      <c r="B56" s="45">
        <v>1901</v>
      </c>
      <c r="C56" s="45">
        <v>19</v>
      </c>
      <c r="D56" s="45">
        <v>2001</v>
      </c>
      <c r="E56" s="45">
        <v>20</v>
      </c>
      <c r="F56" s="46" t="s">
        <v>36</v>
      </c>
      <c r="G56" s="46">
        <v>1680</v>
      </c>
      <c r="H56" s="46">
        <f t="shared" si="1"/>
        <v>1848.0000000000002</v>
      </c>
      <c r="I56" s="47">
        <f>I55+120</f>
        <v>43660</v>
      </c>
      <c r="J56" s="48">
        <f t="shared" si="2"/>
        <v>73348800</v>
      </c>
      <c r="K56" s="48">
        <f t="shared" si="3"/>
        <v>79216704</v>
      </c>
      <c r="L56" s="49">
        <f t="shared" si="4"/>
        <v>165000</v>
      </c>
      <c r="M56" s="50">
        <f t="shared" si="5"/>
        <v>5544000.0000000009</v>
      </c>
    </row>
    <row r="57" spans="1:13" x14ac:dyDescent="0.25">
      <c r="A57" s="45">
        <v>56</v>
      </c>
      <c r="B57" s="45">
        <v>1902</v>
      </c>
      <c r="C57" s="45">
        <v>19</v>
      </c>
      <c r="D57" s="45">
        <v>2002</v>
      </c>
      <c r="E57" s="45">
        <v>20</v>
      </c>
      <c r="F57" s="46" t="s">
        <v>36</v>
      </c>
      <c r="G57" s="90">
        <v>1727</v>
      </c>
      <c r="H57" s="46">
        <f t="shared" si="1"/>
        <v>1899.7</v>
      </c>
      <c r="I57" s="47">
        <f>I56</f>
        <v>43660</v>
      </c>
      <c r="J57" s="48">
        <f t="shared" si="2"/>
        <v>75400820</v>
      </c>
      <c r="K57" s="48">
        <f t="shared" si="3"/>
        <v>81432885.600000009</v>
      </c>
      <c r="L57" s="49">
        <f t="shared" si="4"/>
        <v>169500</v>
      </c>
      <c r="M57" s="50">
        <f t="shared" si="5"/>
        <v>5699100</v>
      </c>
    </row>
    <row r="58" spans="1:13" x14ac:dyDescent="0.25">
      <c r="A58" s="45">
        <v>57</v>
      </c>
      <c r="B58" s="45">
        <v>1903</v>
      </c>
      <c r="C58" s="45">
        <v>19</v>
      </c>
      <c r="D58" s="45">
        <v>2003</v>
      </c>
      <c r="E58" s="45">
        <v>20</v>
      </c>
      <c r="F58" s="46" t="s">
        <v>21</v>
      </c>
      <c r="G58" s="90">
        <v>1331</v>
      </c>
      <c r="H58" s="46">
        <f t="shared" si="1"/>
        <v>1464.1000000000001</v>
      </c>
      <c r="I58" s="47">
        <f>I57</f>
        <v>43660</v>
      </c>
      <c r="J58" s="48">
        <f t="shared" si="2"/>
        <v>58111460</v>
      </c>
      <c r="K58" s="48">
        <f t="shared" si="3"/>
        <v>62760376.800000004</v>
      </c>
      <c r="L58" s="49">
        <f t="shared" si="4"/>
        <v>131000</v>
      </c>
      <c r="M58" s="50">
        <f t="shared" si="5"/>
        <v>4392300</v>
      </c>
    </row>
    <row r="59" spans="1:13" x14ac:dyDescent="0.25">
      <c r="A59" s="45">
        <v>58</v>
      </c>
      <c r="B59" s="45">
        <v>2001</v>
      </c>
      <c r="C59" s="45">
        <v>20</v>
      </c>
      <c r="D59" s="45">
        <v>2101</v>
      </c>
      <c r="E59" s="45">
        <v>21</v>
      </c>
      <c r="F59" s="46" t="s">
        <v>36</v>
      </c>
      <c r="G59" s="46">
        <v>1680</v>
      </c>
      <c r="H59" s="46">
        <f t="shared" si="1"/>
        <v>1848.0000000000002</v>
      </c>
      <c r="I59" s="47">
        <f>I58+120</f>
        <v>43780</v>
      </c>
      <c r="J59" s="48">
        <f t="shared" si="2"/>
        <v>73550400</v>
      </c>
      <c r="K59" s="48">
        <f t="shared" si="3"/>
        <v>79434432</v>
      </c>
      <c r="L59" s="49">
        <f t="shared" si="4"/>
        <v>165500</v>
      </c>
      <c r="M59" s="50">
        <f t="shared" si="5"/>
        <v>5544000.0000000009</v>
      </c>
    </row>
    <row r="60" spans="1:13" x14ac:dyDescent="0.25">
      <c r="A60" s="45">
        <v>59</v>
      </c>
      <c r="B60" s="45">
        <v>2002</v>
      </c>
      <c r="C60" s="45">
        <v>20</v>
      </c>
      <c r="D60" s="45">
        <v>2102</v>
      </c>
      <c r="E60" s="45">
        <v>21</v>
      </c>
      <c r="F60" s="46" t="s">
        <v>36</v>
      </c>
      <c r="G60" s="90">
        <v>1727</v>
      </c>
      <c r="H60" s="46">
        <f t="shared" si="1"/>
        <v>1899.7</v>
      </c>
      <c r="I60" s="47">
        <f>I59</f>
        <v>43780</v>
      </c>
      <c r="J60" s="48">
        <f t="shared" si="2"/>
        <v>75608060</v>
      </c>
      <c r="K60" s="48">
        <f t="shared" si="3"/>
        <v>81656704.800000012</v>
      </c>
      <c r="L60" s="49">
        <f t="shared" si="4"/>
        <v>170000</v>
      </c>
      <c r="M60" s="50">
        <f t="shared" si="5"/>
        <v>5699100</v>
      </c>
    </row>
    <row r="61" spans="1:13" x14ac:dyDescent="0.25">
      <c r="A61" s="45">
        <v>60</v>
      </c>
      <c r="B61" s="45">
        <v>2003</v>
      </c>
      <c r="C61" s="45">
        <v>20</v>
      </c>
      <c r="D61" s="45">
        <v>2103</v>
      </c>
      <c r="E61" s="45">
        <v>21</v>
      </c>
      <c r="F61" s="46" t="s">
        <v>21</v>
      </c>
      <c r="G61" s="90">
        <v>1331</v>
      </c>
      <c r="H61" s="46">
        <f t="shared" si="1"/>
        <v>1464.1000000000001</v>
      </c>
      <c r="I61" s="47">
        <f>I60</f>
        <v>43780</v>
      </c>
      <c r="J61" s="48">
        <f t="shared" si="2"/>
        <v>58271180</v>
      </c>
      <c r="K61" s="48">
        <f t="shared" si="3"/>
        <v>62932874.400000006</v>
      </c>
      <c r="L61" s="49">
        <f t="shared" si="4"/>
        <v>131000</v>
      </c>
      <c r="M61" s="50">
        <f t="shared" si="5"/>
        <v>4392300</v>
      </c>
    </row>
    <row r="62" spans="1:13" x14ac:dyDescent="0.25">
      <c r="A62" s="45">
        <v>61</v>
      </c>
      <c r="B62" s="45">
        <v>2101</v>
      </c>
      <c r="C62" s="45">
        <v>21</v>
      </c>
      <c r="D62" s="45">
        <v>2201</v>
      </c>
      <c r="E62" s="45">
        <v>22</v>
      </c>
      <c r="F62" s="46" t="s">
        <v>36</v>
      </c>
      <c r="G62" s="46">
        <v>1680</v>
      </c>
      <c r="H62" s="46">
        <f t="shared" si="1"/>
        <v>1848.0000000000002</v>
      </c>
      <c r="I62" s="47">
        <f>I61+120</f>
        <v>43900</v>
      </c>
      <c r="J62" s="48">
        <f t="shared" si="2"/>
        <v>73752000</v>
      </c>
      <c r="K62" s="48">
        <f t="shared" si="3"/>
        <v>79652160</v>
      </c>
      <c r="L62" s="49">
        <f t="shared" si="4"/>
        <v>166000</v>
      </c>
      <c r="M62" s="50">
        <f t="shared" si="5"/>
        <v>5544000.0000000009</v>
      </c>
    </row>
    <row r="63" spans="1:13" x14ac:dyDescent="0.25">
      <c r="A63" s="45">
        <v>62</v>
      </c>
      <c r="B63" s="45">
        <v>2102</v>
      </c>
      <c r="C63" s="45">
        <v>21</v>
      </c>
      <c r="D63" s="45">
        <v>2202</v>
      </c>
      <c r="E63" s="45">
        <v>22</v>
      </c>
      <c r="F63" s="46" t="s">
        <v>36</v>
      </c>
      <c r="G63" s="90">
        <v>1727</v>
      </c>
      <c r="H63" s="46">
        <f t="shared" si="1"/>
        <v>1899.7</v>
      </c>
      <c r="I63" s="47">
        <f>I62</f>
        <v>43900</v>
      </c>
      <c r="J63" s="48">
        <f t="shared" si="2"/>
        <v>75815300</v>
      </c>
      <c r="K63" s="48">
        <f t="shared" si="3"/>
        <v>81880524</v>
      </c>
      <c r="L63" s="49">
        <f t="shared" si="4"/>
        <v>170500</v>
      </c>
      <c r="M63" s="50">
        <f t="shared" si="5"/>
        <v>5699100</v>
      </c>
    </row>
    <row r="64" spans="1:13" x14ac:dyDescent="0.25">
      <c r="A64" s="45">
        <v>63</v>
      </c>
      <c r="B64" s="45">
        <v>2103</v>
      </c>
      <c r="C64" s="45">
        <v>21</v>
      </c>
      <c r="D64" s="45">
        <v>2203</v>
      </c>
      <c r="E64" s="45">
        <v>22</v>
      </c>
      <c r="F64" s="46" t="s">
        <v>21</v>
      </c>
      <c r="G64" s="90">
        <v>1331</v>
      </c>
      <c r="H64" s="46">
        <f t="shared" si="1"/>
        <v>1464.1000000000001</v>
      </c>
      <c r="I64" s="47">
        <f>I63</f>
        <v>43900</v>
      </c>
      <c r="J64" s="48">
        <f t="shared" si="2"/>
        <v>58430900</v>
      </c>
      <c r="K64" s="48">
        <f t="shared" si="3"/>
        <v>63105372.000000007</v>
      </c>
      <c r="L64" s="49">
        <f t="shared" si="4"/>
        <v>131500</v>
      </c>
      <c r="M64" s="50">
        <f t="shared" si="5"/>
        <v>4392300</v>
      </c>
    </row>
    <row r="65" spans="1:13" x14ac:dyDescent="0.25">
      <c r="A65" s="45">
        <v>64</v>
      </c>
      <c r="B65" s="45">
        <v>2201</v>
      </c>
      <c r="C65" s="45">
        <v>22</v>
      </c>
      <c r="D65" s="45">
        <v>2301</v>
      </c>
      <c r="E65" s="45">
        <v>23</v>
      </c>
      <c r="F65" s="46" t="s">
        <v>36</v>
      </c>
      <c r="G65" s="46">
        <v>1680</v>
      </c>
      <c r="H65" s="46">
        <f t="shared" si="1"/>
        <v>1848.0000000000002</v>
      </c>
      <c r="I65" s="47">
        <f>I64+120</f>
        <v>44020</v>
      </c>
      <c r="J65" s="48">
        <f t="shared" si="2"/>
        <v>73953600</v>
      </c>
      <c r="K65" s="48">
        <f t="shared" si="3"/>
        <v>79869888</v>
      </c>
      <c r="L65" s="49">
        <f t="shared" si="4"/>
        <v>166500</v>
      </c>
      <c r="M65" s="50">
        <f t="shared" si="5"/>
        <v>5544000.0000000009</v>
      </c>
    </row>
    <row r="66" spans="1:13" x14ac:dyDescent="0.25">
      <c r="A66" s="45">
        <v>65</v>
      </c>
      <c r="B66" s="45">
        <v>2202</v>
      </c>
      <c r="C66" s="45">
        <v>22</v>
      </c>
      <c r="D66" s="45">
        <v>2302</v>
      </c>
      <c r="E66" s="45">
        <v>23</v>
      </c>
      <c r="F66" s="46" t="s">
        <v>36</v>
      </c>
      <c r="G66" s="90">
        <v>1727</v>
      </c>
      <c r="H66" s="46">
        <f t="shared" si="1"/>
        <v>1899.7</v>
      </c>
      <c r="I66" s="47">
        <f>I65</f>
        <v>44020</v>
      </c>
      <c r="J66" s="48">
        <f t="shared" si="2"/>
        <v>76022540</v>
      </c>
      <c r="K66" s="48">
        <f t="shared" si="3"/>
        <v>82104343.200000003</v>
      </c>
      <c r="L66" s="49">
        <f t="shared" si="4"/>
        <v>171000</v>
      </c>
      <c r="M66" s="50">
        <f t="shared" si="5"/>
        <v>5699100</v>
      </c>
    </row>
    <row r="67" spans="1:13" x14ac:dyDescent="0.25">
      <c r="A67" s="45">
        <v>66</v>
      </c>
      <c r="B67" s="45">
        <v>2203</v>
      </c>
      <c r="C67" s="45">
        <v>22</v>
      </c>
      <c r="D67" s="45">
        <v>2303</v>
      </c>
      <c r="E67" s="45">
        <v>23</v>
      </c>
      <c r="F67" s="46" t="s">
        <v>21</v>
      </c>
      <c r="G67" s="90">
        <v>1331</v>
      </c>
      <c r="H67" s="46">
        <f t="shared" ref="H67:H113" si="6">G67*1.1</f>
        <v>1464.1000000000001</v>
      </c>
      <c r="I67" s="47">
        <f>I66</f>
        <v>44020</v>
      </c>
      <c r="J67" s="48">
        <f t="shared" ref="J67:J113" si="7">G67*I67</f>
        <v>58590620</v>
      </c>
      <c r="K67" s="48">
        <f t="shared" ref="K67:K113" si="8">J67*1.08</f>
        <v>63277869.600000001</v>
      </c>
      <c r="L67" s="49">
        <f t="shared" ref="L67:L113" si="9">MROUND((K67*0.025/12),500)</f>
        <v>132000</v>
      </c>
      <c r="M67" s="50">
        <f t="shared" ref="M67:M113" si="10">H67*3000</f>
        <v>4392300</v>
      </c>
    </row>
    <row r="68" spans="1:13" x14ac:dyDescent="0.25">
      <c r="A68" s="45">
        <v>67</v>
      </c>
      <c r="B68" s="45">
        <v>2301</v>
      </c>
      <c r="C68" s="45">
        <v>23</v>
      </c>
      <c r="D68" s="45">
        <v>2401</v>
      </c>
      <c r="E68" s="45">
        <v>24</v>
      </c>
      <c r="F68" s="46" t="s">
        <v>36</v>
      </c>
      <c r="G68" s="46">
        <v>1680</v>
      </c>
      <c r="H68" s="46">
        <f t="shared" si="6"/>
        <v>1848.0000000000002</v>
      </c>
      <c r="I68" s="47">
        <f>I67+120</f>
        <v>44140</v>
      </c>
      <c r="J68" s="48">
        <f t="shared" si="7"/>
        <v>74155200</v>
      </c>
      <c r="K68" s="48">
        <f t="shared" si="8"/>
        <v>80087616</v>
      </c>
      <c r="L68" s="49">
        <f t="shared" si="9"/>
        <v>167000</v>
      </c>
      <c r="M68" s="50">
        <f t="shared" si="10"/>
        <v>5544000.0000000009</v>
      </c>
    </row>
    <row r="69" spans="1:13" x14ac:dyDescent="0.25">
      <c r="A69" s="45">
        <v>68</v>
      </c>
      <c r="B69" s="45">
        <v>2302</v>
      </c>
      <c r="C69" s="45">
        <v>23</v>
      </c>
      <c r="D69" s="45">
        <v>2402</v>
      </c>
      <c r="E69" s="45">
        <v>24</v>
      </c>
      <c r="F69" s="46" t="s">
        <v>36</v>
      </c>
      <c r="G69" s="90">
        <v>1727</v>
      </c>
      <c r="H69" s="46">
        <f t="shared" si="6"/>
        <v>1899.7</v>
      </c>
      <c r="I69" s="47">
        <f>I68</f>
        <v>44140</v>
      </c>
      <c r="J69" s="48">
        <f t="shared" si="7"/>
        <v>76229780</v>
      </c>
      <c r="K69" s="48">
        <f t="shared" si="8"/>
        <v>82328162.400000006</v>
      </c>
      <c r="L69" s="49">
        <f t="shared" si="9"/>
        <v>171500</v>
      </c>
      <c r="M69" s="50">
        <f t="shared" si="10"/>
        <v>5699100</v>
      </c>
    </row>
    <row r="70" spans="1:13" x14ac:dyDescent="0.25">
      <c r="A70" s="45">
        <v>69</v>
      </c>
      <c r="B70" s="45">
        <v>2303</v>
      </c>
      <c r="C70" s="45">
        <v>23</v>
      </c>
      <c r="D70" s="45">
        <v>2403</v>
      </c>
      <c r="E70" s="45">
        <v>24</v>
      </c>
      <c r="F70" s="46" t="s">
        <v>21</v>
      </c>
      <c r="G70" s="90">
        <v>1331</v>
      </c>
      <c r="H70" s="46">
        <f t="shared" si="6"/>
        <v>1464.1000000000001</v>
      </c>
      <c r="I70" s="47">
        <f>I69</f>
        <v>44140</v>
      </c>
      <c r="J70" s="48">
        <f t="shared" si="7"/>
        <v>58750340</v>
      </c>
      <c r="K70" s="48">
        <f t="shared" si="8"/>
        <v>63450367.200000003</v>
      </c>
      <c r="L70" s="49">
        <f t="shared" si="9"/>
        <v>132000</v>
      </c>
      <c r="M70" s="50">
        <f t="shared" si="10"/>
        <v>4392300</v>
      </c>
    </row>
    <row r="71" spans="1:13" x14ac:dyDescent="0.25">
      <c r="A71" s="45">
        <v>70</v>
      </c>
      <c r="B71" s="45">
        <v>2401</v>
      </c>
      <c r="C71" s="45">
        <v>24</v>
      </c>
      <c r="D71" s="45">
        <v>2501</v>
      </c>
      <c r="E71" s="45">
        <v>25</v>
      </c>
      <c r="F71" s="46" t="s">
        <v>36</v>
      </c>
      <c r="G71" s="46">
        <v>1680</v>
      </c>
      <c r="H71" s="46">
        <f t="shared" si="6"/>
        <v>1848.0000000000002</v>
      </c>
      <c r="I71" s="47">
        <f>I70+120</f>
        <v>44260</v>
      </c>
      <c r="J71" s="48">
        <f t="shared" si="7"/>
        <v>74356800</v>
      </c>
      <c r="K71" s="48">
        <f t="shared" si="8"/>
        <v>80305344</v>
      </c>
      <c r="L71" s="49">
        <f t="shared" si="9"/>
        <v>167500</v>
      </c>
      <c r="M71" s="50">
        <f t="shared" si="10"/>
        <v>5544000.0000000009</v>
      </c>
    </row>
    <row r="72" spans="1:13" x14ac:dyDescent="0.25">
      <c r="A72" s="45">
        <v>71</v>
      </c>
      <c r="B72" s="45">
        <v>2402</v>
      </c>
      <c r="C72" s="45">
        <v>24</v>
      </c>
      <c r="D72" s="45">
        <v>2502</v>
      </c>
      <c r="E72" s="45">
        <v>25</v>
      </c>
      <c r="F72" s="46" t="s">
        <v>36</v>
      </c>
      <c r="G72" s="90">
        <v>1727</v>
      </c>
      <c r="H72" s="46">
        <f t="shared" si="6"/>
        <v>1899.7</v>
      </c>
      <c r="I72" s="47">
        <f>I71</f>
        <v>44260</v>
      </c>
      <c r="J72" s="48">
        <f t="shared" si="7"/>
        <v>76437020</v>
      </c>
      <c r="K72" s="48">
        <f t="shared" si="8"/>
        <v>82551981.600000009</v>
      </c>
      <c r="L72" s="49">
        <f t="shared" si="9"/>
        <v>172000</v>
      </c>
      <c r="M72" s="50">
        <f t="shared" si="10"/>
        <v>5699100</v>
      </c>
    </row>
    <row r="73" spans="1:13" x14ac:dyDescent="0.25">
      <c r="A73" s="45">
        <v>72</v>
      </c>
      <c r="B73" s="45">
        <v>2403</v>
      </c>
      <c r="C73" s="45">
        <v>24</v>
      </c>
      <c r="D73" s="45">
        <v>2503</v>
      </c>
      <c r="E73" s="45">
        <v>25</v>
      </c>
      <c r="F73" s="46" t="s">
        <v>21</v>
      </c>
      <c r="G73" s="90">
        <v>1331</v>
      </c>
      <c r="H73" s="46">
        <f t="shared" si="6"/>
        <v>1464.1000000000001</v>
      </c>
      <c r="I73" s="47">
        <f>I72</f>
        <v>44260</v>
      </c>
      <c r="J73" s="48">
        <f t="shared" si="7"/>
        <v>58910060</v>
      </c>
      <c r="K73" s="48">
        <f t="shared" si="8"/>
        <v>63622864.800000004</v>
      </c>
      <c r="L73" s="49">
        <f t="shared" si="9"/>
        <v>132500</v>
      </c>
      <c r="M73" s="50">
        <f t="shared" si="10"/>
        <v>4392300</v>
      </c>
    </row>
    <row r="74" spans="1:13" x14ac:dyDescent="0.25">
      <c r="A74" s="45">
        <v>73</v>
      </c>
      <c r="B74" s="45">
        <v>2501</v>
      </c>
      <c r="C74" s="45">
        <v>25</v>
      </c>
      <c r="D74" s="45">
        <v>2601</v>
      </c>
      <c r="E74" s="45">
        <v>26</v>
      </c>
      <c r="F74" s="46" t="s">
        <v>36</v>
      </c>
      <c r="G74" s="46">
        <v>1680</v>
      </c>
      <c r="H74" s="46">
        <f t="shared" si="6"/>
        <v>1848.0000000000002</v>
      </c>
      <c r="I74" s="47">
        <f>I73+120</f>
        <v>44380</v>
      </c>
      <c r="J74" s="48">
        <f t="shared" si="7"/>
        <v>74558400</v>
      </c>
      <c r="K74" s="48">
        <f t="shared" si="8"/>
        <v>80523072</v>
      </c>
      <c r="L74" s="49">
        <f t="shared" si="9"/>
        <v>168000</v>
      </c>
      <c r="M74" s="50">
        <f t="shared" si="10"/>
        <v>5544000.0000000009</v>
      </c>
    </row>
    <row r="75" spans="1:13" x14ac:dyDescent="0.25">
      <c r="A75" s="45">
        <v>74</v>
      </c>
      <c r="B75" s="45">
        <v>2502</v>
      </c>
      <c r="C75" s="45">
        <v>25</v>
      </c>
      <c r="D75" s="45">
        <v>2602</v>
      </c>
      <c r="E75" s="45">
        <v>26</v>
      </c>
      <c r="F75" s="46" t="s">
        <v>36</v>
      </c>
      <c r="G75" s="90">
        <v>1727</v>
      </c>
      <c r="H75" s="46">
        <f t="shared" si="6"/>
        <v>1899.7</v>
      </c>
      <c r="I75" s="47">
        <f>I74</f>
        <v>44380</v>
      </c>
      <c r="J75" s="48">
        <f t="shared" si="7"/>
        <v>76644260</v>
      </c>
      <c r="K75" s="48">
        <f t="shared" si="8"/>
        <v>82775800.800000012</v>
      </c>
      <c r="L75" s="49">
        <f t="shared" si="9"/>
        <v>172500</v>
      </c>
      <c r="M75" s="50">
        <f t="shared" si="10"/>
        <v>5699100</v>
      </c>
    </row>
    <row r="76" spans="1:13" x14ac:dyDescent="0.25">
      <c r="A76" s="45">
        <v>75</v>
      </c>
      <c r="B76" s="45">
        <v>2503</v>
      </c>
      <c r="C76" s="45">
        <v>25</v>
      </c>
      <c r="D76" s="45">
        <v>2603</v>
      </c>
      <c r="E76" s="45">
        <v>26</v>
      </c>
      <c r="F76" s="46" t="s">
        <v>21</v>
      </c>
      <c r="G76" s="90">
        <v>1331</v>
      </c>
      <c r="H76" s="46">
        <f t="shared" si="6"/>
        <v>1464.1000000000001</v>
      </c>
      <c r="I76" s="47">
        <f>I75</f>
        <v>44380</v>
      </c>
      <c r="J76" s="48">
        <f t="shared" si="7"/>
        <v>59069780</v>
      </c>
      <c r="K76" s="48">
        <f t="shared" si="8"/>
        <v>63795362.400000006</v>
      </c>
      <c r="L76" s="49">
        <f t="shared" si="9"/>
        <v>133000</v>
      </c>
      <c r="M76" s="50">
        <f t="shared" si="10"/>
        <v>4392300</v>
      </c>
    </row>
    <row r="77" spans="1:13" x14ac:dyDescent="0.25">
      <c r="A77" s="45">
        <v>76</v>
      </c>
      <c r="B77" s="45">
        <v>2601</v>
      </c>
      <c r="C77" s="45">
        <v>26</v>
      </c>
      <c r="D77" s="45">
        <v>2701</v>
      </c>
      <c r="E77" s="45">
        <v>27</v>
      </c>
      <c r="F77" s="46" t="s">
        <v>36</v>
      </c>
      <c r="G77" s="46">
        <v>1680</v>
      </c>
      <c r="H77" s="46">
        <f t="shared" si="6"/>
        <v>1848.0000000000002</v>
      </c>
      <c r="I77" s="47">
        <f>I76+120</f>
        <v>44500</v>
      </c>
      <c r="J77" s="48">
        <f t="shared" si="7"/>
        <v>74760000</v>
      </c>
      <c r="K77" s="48">
        <f t="shared" si="8"/>
        <v>80740800</v>
      </c>
      <c r="L77" s="49">
        <f t="shared" si="9"/>
        <v>168000</v>
      </c>
      <c r="M77" s="50">
        <f t="shared" si="10"/>
        <v>5544000.0000000009</v>
      </c>
    </row>
    <row r="78" spans="1:13" x14ac:dyDescent="0.25">
      <c r="A78" s="45">
        <v>77</v>
      </c>
      <c r="B78" s="45">
        <v>2602</v>
      </c>
      <c r="C78" s="45">
        <v>26</v>
      </c>
      <c r="D78" s="45">
        <v>2702</v>
      </c>
      <c r="E78" s="45">
        <v>27</v>
      </c>
      <c r="F78" s="46" t="s">
        <v>36</v>
      </c>
      <c r="G78" s="90">
        <v>1727</v>
      </c>
      <c r="H78" s="46">
        <f t="shared" si="6"/>
        <v>1899.7</v>
      </c>
      <c r="I78" s="47">
        <f>I77</f>
        <v>44500</v>
      </c>
      <c r="J78" s="48">
        <f t="shared" si="7"/>
        <v>76851500</v>
      </c>
      <c r="K78" s="48">
        <f t="shared" si="8"/>
        <v>82999620</v>
      </c>
      <c r="L78" s="49">
        <f t="shared" si="9"/>
        <v>173000</v>
      </c>
      <c r="M78" s="50">
        <f t="shared" si="10"/>
        <v>5699100</v>
      </c>
    </row>
    <row r="79" spans="1:13" x14ac:dyDescent="0.25">
      <c r="A79" s="45">
        <v>78</v>
      </c>
      <c r="B79" s="45">
        <v>2603</v>
      </c>
      <c r="C79" s="45">
        <v>26</v>
      </c>
      <c r="D79" s="45">
        <v>2703</v>
      </c>
      <c r="E79" s="45">
        <v>27</v>
      </c>
      <c r="F79" s="46" t="s">
        <v>21</v>
      </c>
      <c r="G79" s="90">
        <v>1331</v>
      </c>
      <c r="H79" s="46">
        <f t="shared" si="6"/>
        <v>1464.1000000000001</v>
      </c>
      <c r="I79" s="47">
        <f>I78</f>
        <v>44500</v>
      </c>
      <c r="J79" s="48">
        <f t="shared" si="7"/>
        <v>59229500</v>
      </c>
      <c r="K79" s="48">
        <f t="shared" si="8"/>
        <v>63967860.000000007</v>
      </c>
      <c r="L79" s="49">
        <f t="shared" si="9"/>
        <v>133500</v>
      </c>
      <c r="M79" s="50">
        <f t="shared" si="10"/>
        <v>4392300</v>
      </c>
    </row>
    <row r="80" spans="1:13" x14ac:dyDescent="0.25">
      <c r="A80" s="45">
        <v>79</v>
      </c>
      <c r="B80" s="45">
        <v>2701</v>
      </c>
      <c r="C80" s="45">
        <v>27</v>
      </c>
      <c r="D80" s="45">
        <v>2801</v>
      </c>
      <c r="E80" s="45">
        <v>28</v>
      </c>
      <c r="F80" s="46" t="s">
        <v>36</v>
      </c>
      <c r="G80" s="46">
        <v>1680</v>
      </c>
      <c r="H80" s="46">
        <f t="shared" si="6"/>
        <v>1848.0000000000002</v>
      </c>
      <c r="I80" s="47">
        <f>I79+120</f>
        <v>44620</v>
      </c>
      <c r="J80" s="48">
        <f t="shared" si="7"/>
        <v>74961600</v>
      </c>
      <c r="K80" s="48">
        <f t="shared" si="8"/>
        <v>80958528</v>
      </c>
      <c r="L80" s="49">
        <f t="shared" si="9"/>
        <v>168500</v>
      </c>
      <c r="M80" s="50">
        <f t="shared" si="10"/>
        <v>5544000.0000000009</v>
      </c>
    </row>
    <row r="81" spans="1:13" x14ac:dyDescent="0.25">
      <c r="A81" s="45">
        <v>80</v>
      </c>
      <c r="B81" s="45">
        <v>2702</v>
      </c>
      <c r="C81" s="45">
        <v>27</v>
      </c>
      <c r="D81" s="45">
        <v>2802</v>
      </c>
      <c r="E81" s="45">
        <v>28</v>
      </c>
      <c r="F81" s="46" t="s">
        <v>36</v>
      </c>
      <c r="G81" s="90">
        <v>1727</v>
      </c>
      <c r="H81" s="46">
        <f t="shared" si="6"/>
        <v>1899.7</v>
      </c>
      <c r="I81" s="47">
        <f>I80</f>
        <v>44620</v>
      </c>
      <c r="J81" s="48">
        <f t="shared" si="7"/>
        <v>77058740</v>
      </c>
      <c r="K81" s="48">
        <f t="shared" si="8"/>
        <v>83223439.200000003</v>
      </c>
      <c r="L81" s="49">
        <f t="shared" si="9"/>
        <v>173500</v>
      </c>
      <c r="M81" s="50">
        <f t="shared" si="10"/>
        <v>5699100</v>
      </c>
    </row>
    <row r="82" spans="1:13" x14ac:dyDescent="0.25">
      <c r="A82" s="45">
        <v>81</v>
      </c>
      <c r="B82" s="45">
        <v>2703</v>
      </c>
      <c r="C82" s="45">
        <v>27</v>
      </c>
      <c r="D82" s="45">
        <v>2803</v>
      </c>
      <c r="E82" s="45">
        <v>28</v>
      </c>
      <c r="F82" s="46" t="s">
        <v>21</v>
      </c>
      <c r="G82" s="90">
        <v>1331</v>
      </c>
      <c r="H82" s="46">
        <f t="shared" si="6"/>
        <v>1464.1000000000001</v>
      </c>
      <c r="I82" s="47">
        <f>I81</f>
        <v>44620</v>
      </c>
      <c r="J82" s="48">
        <f t="shared" si="7"/>
        <v>59389220</v>
      </c>
      <c r="K82" s="48">
        <f t="shared" si="8"/>
        <v>64140357.600000001</v>
      </c>
      <c r="L82" s="49">
        <f t="shared" si="9"/>
        <v>133500</v>
      </c>
      <c r="M82" s="50">
        <f t="shared" si="10"/>
        <v>4392300</v>
      </c>
    </row>
    <row r="83" spans="1:13" x14ac:dyDescent="0.25">
      <c r="A83" s="45">
        <v>82</v>
      </c>
      <c r="B83" s="45">
        <v>2801</v>
      </c>
      <c r="C83" s="45">
        <v>28</v>
      </c>
      <c r="D83" s="45">
        <v>2901</v>
      </c>
      <c r="E83" s="45">
        <v>29</v>
      </c>
      <c r="F83" s="46" t="s">
        <v>36</v>
      </c>
      <c r="G83" s="46">
        <v>1680</v>
      </c>
      <c r="H83" s="46">
        <f t="shared" si="6"/>
        <v>1848.0000000000002</v>
      </c>
      <c r="I83" s="47">
        <f>I82+120</f>
        <v>44740</v>
      </c>
      <c r="J83" s="48">
        <f t="shared" si="7"/>
        <v>75163200</v>
      </c>
      <c r="K83" s="48">
        <f t="shared" si="8"/>
        <v>81176256</v>
      </c>
      <c r="L83" s="49">
        <f t="shared" si="9"/>
        <v>169000</v>
      </c>
      <c r="M83" s="50">
        <f t="shared" si="10"/>
        <v>5544000.0000000009</v>
      </c>
    </row>
    <row r="84" spans="1:13" x14ac:dyDescent="0.25">
      <c r="A84" s="45">
        <v>83</v>
      </c>
      <c r="B84" s="45">
        <v>2802</v>
      </c>
      <c r="C84" s="45">
        <v>28</v>
      </c>
      <c r="D84" s="45">
        <v>2902</v>
      </c>
      <c r="E84" s="45">
        <v>29</v>
      </c>
      <c r="F84" s="46" t="s">
        <v>36</v>
      </c>
      <c r="G84" s="90">
        <v>1727</v>
      </c>
      <c r="H84" s="46">
        <f t="shared" si="6"/>
        <v>1899.7</v>
      </c>
      <c r="I84" s="47">
        <f>I83</f>
        <v>44740</v>
      </c>
      <c r="J84" s="48">
        <f t="shared" si="7"/>
        <v>77265980</v>
      </c>
      <c r="K84" s="48">
        <f t="shared" si="8"/>
        <v>83447258.400000006</v>
      </c>
      <c r="L84" s="49">
        <f t="shared" si="9"/>
        <v>174000</v>
      </c>
      <c r="M84" s="50">
        <f t="shared" si="10"/>
        <v>5699100</v>
      </c>
    </row>
    <row r="85" spans="1:13" x14ac:dyDescent="0.25">
      <c r="A85" s="45">
        <v>84</v>
      </c>
      <c r="B85" s="45">
        <v>2803</v>
      </c>
      <c r="C85" s="45">
        <v>28</v>
      </c>
      <c r="D85" s="45">
        <v>2903</v>
      </c>
      <c r="E85" s="45">
        <v>29</v>
      </c>
      <c r="F85" s="46" t="s">
        <v>21</v>
      </c>
      <c r="G85" s="90">
        <v>1331</v>
      </c>
      <c r="H85" s="46">
        <f t="shared" si="6"/>
        <v>1464.1000000000001</v>
      </c>
      <c r="I85" s="47">
        <f>I84</f>
        <v>44740</v>
      </c>
      <c r="J85" s="48">
        <f t="shared" si="7"/>
        <v>59548940</v>
      </c>
      <c r="K85" s="48">
        <f t="shared" si="8"/>
        <v>64312855.200000003</v>
      </c>
      <c r="L85" s="49">
        <f t="shared" si="9"/>
        <v>134000</v>
      </c>
      <c r="M85" s="50">
        <f t="shared" si="10"/>
        <v>4392300</v>
      </c>
    </row>
    <row r="86" spans="1:13" x14ac:dyDescent="0.25">
      <c r="A86" s="45">
        <v>85</v>
      </c>
      <c r="B86" s="45">
        <v>2901</v>
      </c>
      <c r="C86" s="45">
        <v>29</v>
      </c>
      <c r="D86" s="45">
        <v>3001</v>
      </c>
      <c r="E86" s="45">
        <v>30</v>
      </c>
      <c r="F86" s="46" t="s">
        <v>36</v>
      </c>
      <c r="G86" s="46">
        <v>1680</v>
      </c>
      <c r="H86" s="46">
        <f t="shared" si="6"/>
        <v>1848.0000000000002</v>
      </c>
      <c r="I86" s="47">
        <f>I85+120</f>
        <v>44860</v>
      </c>
      <c r="J86" s="48">
        <f t="shared" si="7"/>
        <v>75364800</v>
      </c>
      <c r="K86" s="48">
        <f t="shared" si="8"/>
        <v>81393984</v>
      </c>
      <c r="L86" s="49">
        <f t="shared" si="9"/>
        <v>169500</v>
      </c>
      <c r="M86" s="50">
        <f t="shared" si="10"/>
        <v>5544000.0000000009</v>
      </c>
    </row>
    <row r="87" spans="1:13" x14ac:dyDescent="0.25">
      <c r="A87" s="45">
        <v>86</v>
      </c>
      <c r="B87" s="45">
        <v>2902</v>
      </c>
      <c r="C87" s="45">
        <v>29</v>
      </c>
      <c r="D87" s="45">
        <v>3002</v>
      </c>
      <c r="E87" s="45">
        <v>30</v>
      </c>
      <c r="F87" s="46" t="s">
        <v>36</v>
      </c>
      <c r="G87" s="90">
        <v>1727</v>
      </c>
      <c r="H87" s="46">
        <f t="shared" si="6"/>
        <v>1899.7</v>
      </c>
      <c r="I87" s="47">
        <f>I86</f>
        <v>44860</v>
      </c>
      <c r="J87" s="48">
        <f t="shared" si="7"/>
        <v>77473220</v>
      </c>
      <c r="K87" s="48">
        <f t="shared" si="8"/>
        <v>83671077.600000009</v>
      </c>
      <c r="L87" s="49">
        <f t="shared" si="9"/>
        <v>174500</v>
      </c>
      <c r="M87" s="50">
        <f t="shared" si="10"/>
        <v>5699100</v>
      </c>
    </row>
    <row r="88" spans="1:13" x14ac:dyDescent="0.25">
      <c r="A88" s="45">
        <v>87</v>
      </c>
      <c r="B88" s="45">
        <v>2903</v>
      </c>
      <c r="C88" s="45">
        <v>29</v>
      </c>
      <c r="D88" s="45">
        <v>3003</v>
      </c>
      <c r="E88" s="45">
        <v>30</v>
      </c>
      <c r="F88" s="46" t="s">
        <v>21</v>
      </c>
      <c r="G88" s="90">
        <v>1331</v>
      </c>
      <c r="H88" s="46">
        <f t="shared" si="6"/>
        <v>1464.1000000000001</v>
      </c>
      <c r="I88" s="47">
        <f>I87</f>
        <v>44860</v>
      </c>
      <c r="J88" s="48">
        <f t="shared" si="7"/>
        <v>59708660</v>
      </c>
      <c r="K88" s="48">
        <f t="shared" si="8"/>
        <v>64485352.800000004</v>
      </c>
      <c r="L88" s="49">
        <f t="shared" si="9"/>
        <v>134500</v>
      </c>
      <c r="M88" s="50">
        <f t="shared" si="10"/>
        <v>4392300</v>
      </c>
    </row>
    <row r="89" spans="1:13" x14ac:dyDescent="0.25">
      <c r="A89" s="45">
        <v>88</v>
      </c>
      <c r="B89" s="45">
        <v>3001</v>
      </c>
      <c r="C89" s="45">
        <v>30</v>
      </c>
      <c r="D89" s="45">
        <v>3101</v>
      </c>
      <c r="E89" s="45">
        <v>31</v>
      </c>
      <c r="F89" s="46" t="s">
        <v>36</v>
      </c>
      <c r="G89" s="46">
        <v>1680</v>
      </c>
      <c r="H89" s="46">
        <f t="shared" si="6"/>
        <v>1848.0000000000002</v>
      </c>
      <c r="I89" s="47">
        <f>I88+120</f>
        <v>44980</v>
      </c>
      <c r="J89" s="48">
        <f t="shared" si="7"/>
        <v>75566400</v>
      </c>
      <c r="K89" s="48">
        <f t="shared" si="8"/>
        <v>81611712</v>
      </c>
      <c r="L89" s="49">
        <f t="shared" si="9"/>
        <v>170000</v>
      </c>
      <c r="M89" s="50">
        <f t="shared" si="10"/>
        <v>5544000.0000000009</v>
      </c>
    </row>
    <row r="90" spans="1:13" x14ac:dyDescent="0.25">
      <c r="A90" s="45">
        <v>89</v>
      </c>
      <c r="B90" s="45">
        <v>3002</v>
      </c>
      <c r="C90" s="45">
        <v>30</v>
      </c>
      <c r="D90" s="45">
        <v>3102</v>
      </c>
      <c r="E90" s="45">
        <v>31</v>
      </c>
      <c r="F90" s="46" t="s">
        <v>36</v>
      </c>
      <c r="G90" s="90">
        <v>1727</v>
      </c>
      <c r="H90" s="46">
        <f t="shared" si="6"/>
        <v>1899.7</v>
      </c>
      <c r="I90" s="47">
        <f>I89</f>
        <v>44980</v>
      </c>
      <c r="J90" s="48">
        <f t="shared" si="7"/>
        <v>77680460</v>
      </c>
      <c r="K90" s="48">
        <f t="shared" si="8"/>
        <v>83894896.800000012</v>
      </c>
      <c r="L90" s="49">
        <f t="shared" si="9"/>
        <v>175000</v>
      </c>
      <c r="M90" s="50">
        <f t="shared" si="10"/>
        <v>5699100</v>
      </c>
    </row>
    <row r="91" spans="1:13" x14ac:dyDescent="0.25">
      <c r="A91" s="45">
        <v>90</v>
      </c>
      <c r="B91" s="45">
        <v>3003</v>
      </c>
      <c r="C91" s="45">
        <v>30</v>
      </c>
      <c r="D91" s="45">
        <v>3103</v>
      </c>
      <c r="E91" s="45">
        <v>31</v>
      </c>
      <c r="F91" s="46" t="s">
        <v>21</v>
      </c>
      <c r="G91" s="90">
        <v>1331</v>
      </c>
      <c r="H91" s="46">
        <f t="shared" si="6"/>
        <v>1464.1000000000001</v>
      </c>
      <c r="I91" s="47">
        <f>I90</f>
        <v>44980</v>
      </c>
      <c r="J91" s="48">
        <f t="shared" si="7"/>
        <v>59868380</v>
      </c>
      <c r="K91" s="48">
        <f t="shared" si="8"/>
        <v>64657850.400000006</v>
      </c>
      <c r="L91" s="49">
        <f t="shared" si="9"/>
        <v>134500</v>
      </c>
      <c r="M91" s="50">
        <f t="shared" si="10"/>
        <v>4392300</v>
      </c>
    </row>
    <row r="92" spans="1:13" x14ac:dyDescent="0.25">
      <c r="A92" s="45">
        <v>91</v>
      </c>
      <c r="B92" s="45">
        <v>3101</v>
      </c>
      <c r="C92" s="45">
        <v>31</v>
      </c>
      <c r="D92" s="45">
        <v>3201</v>
      </c>
      <c r="E92" s="45">
        <v>32</v>
      </c>
      <c r="F92" s="46" t="s">
        <v>36</v>
      </c>
      <c r="G92" s="46">
        <v>1680</v>
      </c>
      <c r="H92" s="46">
        <f t="shared" si="6"/>
        <v>1848.0000000000002</v>
      </c>
      <c r="I92" s="47">
        <f>I91+120</f>
        <v>45100</v>
      </c>
      <c r="J92" s="48">
        <f t="shared" si="7"/>
        <v>75768000</v>
      </c>
      <c r="K92" s="48">
        <f t="shared" si="8"/>
        <v>81829440</v>
      </c>
      <c r="L92" s="49">
        <f t="shared" si="9"/>
        <v>170500</v>
      </c>
      <c r="M92" s="50">
        <f t="shared" si="10"/>
        <v>5544000.0000000009</v>
      </c>
    </row>
    <row r="93" spans="1:13" x14ac:dyDescent="0.25">
      <c r="A93" s="45">
        <v>92</v>
      </c>
      <c r="B93" s="45">
        <v>3102</v>
      </c>
      <c r="C93" s="45">
        <v>31</v>
      </c>
      <c r="D93" s="45">
        <v>3202</v>
      </c>
      <c r="E93" s="45">
        <v>32</v>
      </c>
      <c r="F93" s="46" t="s">
        <v>36</v>
      </c>
      <c r="G93" s="90">
        <v>1727</v>
      </c>
      <c r="H93" s="46">
        <f t="shared" si="6"/>
        <v>1899.7</v>
      </c>
      <c r="I93" s="47">
        <f>I92</f>
        <v>45100</v>
      </c>
      <c r="J93" s="48">
        <f t="shared" si="7"/>
        <v>77887700</v>
      </c>
      <c r="K93" s="48">
        <f t="shared" si="8"/>
        <v>84118716</v>
      </c>
      <c r="L93" s="49">
        <f t="shared" si="9"/>
        <v>175000</v>
      </c>
      <c r="M93" s="50">
        <f t="shared" si="10"/>
        <v>5699100</v>
      </c>
    </row>
    <row r="94" spans="1:13" x14ac:dyDescent="0.25">
      <c r="A94" s="45">
        <v>93</v>
      </c>
      <c r="B94" s="45">
        <v>3103</v>
      </c>
      <c r="C94" s="45">
        <v>31</v>
      </c>
      <c r="D94" s="45">
        <v>3203</v>
      </c>
      <c r="E94" s="45">
        <v>32</v>
      </c>
      <c r="F94" s="46" t="s">
        <v>21</v>
      </c>
      <c r="G94" s="90">
        <v>1331</v>
      </c>
      <c r="H94" s="46">
        <f t="shared" si="6"/>
        <v>1464.1000000000001</v>
      </c>
      <c r="I94" s="47">
        <f>I93</f>
        <v>45100</v>
      </c>
      <c r="J94" s="48">
        <f t="shared" si="7"/>
        <v>60028100</v>
      </c>
      <c r="K94" s="48">
        <f t="shared" si="8"/>
        <v>64830348.000000007</v>
      </c>
      <c r="L94" s="49">
        <f t="shared" si="9"/>
        <v>135000</v>
      </c>
      <c r="M94" s="50">
        <f t="shared" si="10"/>
        <v>4392300</v>
      </c>
    </row>
    <row r="95" spans="1:13" x14ac:dyDescent="0.25">
      <c r="A95" s="45">
        <v>94</v>
      </c>
      <c r="B95" s="45">
        <v>3201</v>
      </c>
      <c r="C95" s="45">
        <v>32</v>
      </c>
      <c r="D95" s="45">
        <v>3301</v>
      </c>
      <c r="E95" s="45">
        <v>33</v>
      </c>
      <c r="F95" s="46" t="s">
        <v>36</v>
      </c>
      <c r="G95" s="46">
        <v>1680</v>
      </c>
      <c r="H95" s="46">
        <f t="shared" si="6"/>
        <v>1848.0000000000002</v>
      </c>
      <c r="I95" s="47">
        <f>I94+120</f>
        <v>45220</v>
      </c>
      <c r="J95" s="48">
        <f t="shared" si="7"/>
        <v>75969600</v>
      </c>
      <c r="K95" s="48">
        <f t="shared" si="8"/>
        <v>82047168</v>
      </c>
      <c r="L95" s="49">
        <f t="shared" si="9"/>
        <v>171000</v>
      </c>
      <c r="M95" s="50">
        <f t="shared" si="10"/>
        <v>5544000.0000000009</v>
      </c>
    </row>
    <row r="96" spans="1:13" x14ac:dyDescent="0.25">
      <c r="A96" s="45">
        <v>95</v>
      </c>
      <c r="B96" s="45">
        <v>3202</v>
      </c>
      <c r="C96" s="45">
        <v>32</v>
      </c>
      <c r="D96" s="45">
        <v>3302</v>
      </c>
      <c r="E96" s="45">
        <v>33</v>
      </c>
      <c r="F96" s="46" t="s">
        <v>36</v>
      </c>
      <c r="G96" s="90">
        <v>1727</v>
      </c>
      <c r="H96" s="46">
        <f t="shared" si="6"/>
        <v>1899.7</v>
      </c>
      <c r="I96" s="47">
        <f>I95</f>
        <v>45220</v>
      </c>
      <c r="J96" s="48">
        <f t="shared" si="7"/>
        <v>78094940</v>
      </c>
      <c r="K96" s="48">
        <f t="shared" si="8"/>
        <v>84342535.200000003</v>
      </c>
      <c r="L96" s="49">
        <f t="shared" si="9"/>
        <v>175500</v>
      </c>
      <c r="M96" s="50">
        <f t="shared" si="10"/>
        <v>5699100</v>
      </c>
    </row>
    <row r="97" spans="1:14" x14ac:dyDescent="0.25">
      <c r="A97" s="45">
        <v>96</v>
      </c>
      <c r="B97" s="45">
        <v>3203</v>
      </c>
      <c r="C97" s="45">
        <v>32</v>
      </c>
      <c r="D97" s="45">
        <v>3303</v>
      </c>
      <c r="E97" s="45">
        <v>33</v>
      </c>
      <c r="F97" s="46" t="s">
        <v>21</v>
      </c>
      <c r="G97" s="90">
        <v>1331</v>
      </c>
      <c r="H97" s="46">
        <f t="shared" si="6"/>
        <v>1464.1000000000001</v>
      </c>
      <c r="I97" s="47">
        <f>I96</f>
        <v>45220</v>
      </c>
      <c r="J97" s="48">
        <f t="shared" si="7"/>
        <v>60187820</v>
      </c>
      <c r="K97" s="48">
        <f t="shared" si="8"/>
        <v>65002845.600000001</v>
      </c>
      <c r="L97" s="49">
        <f t="shared" si="9"/>
        <v>135500</v>
      </c>
      <c r="M97" s="50">
        <f t="shared" si="10"/>
        <v>4392300</v>
      </c>
    </row>
    <row r="98" spans="1:14" x14ac:dyDescent="0.25">
      <c r="A98" s="45">
        <v>97</v>
      </c>
      <c r="B98" s="45">
        <v>3301</v>
      </c>
      <c r="C98" s="45">
        <v>33</v>
      </c>
      <c r="D98" s="45">
        <v>3401</v>
      </c>
      <c r="E98" s="45">
        <v>34</v>
      </c>
      <c r="F98" s="46" t="s">
        <v>36</v>
      </c>
      <c r="G98" s="46">
        <v>1680</v>
      </c>
      <c r="H98" s="46">
        <f t="shared" si="6"/>
        <v>1848.0000000000002</v>
      </c>
      <c r="I98" s="47">
        <f>I97+120</f>
        <v>45340</v>
      </c>
      <c r="J98" s="48">
        <f t="shared" si="7"/>
        <v>76171200</v>
      </c>
      <c r="K98" s="48">
        <f t="shared" si="8"/>
        <v>82264896</v>
      </c>
      <c r="L98" s="49">
        <f t="shared" si="9"/>
        <v>171500</v>
      </c>
      <c r="M98" s="50">
        <f t="shared" si="10"/>
        <v>5544000.0000000009</v>
      </c>
    </row>
    <row r="99" spans="1:14" x14ac:dyDescent="0.25">
      <c r="A99" s="45">
        <v>98</v>
      </c>
      <c r="B99" s="45">
        <v>3302</v>
      </c>
      <c r="C99" s="45">
        <v>33</v>
      </c>
      <c r="D99" s="45">
        <v>3402</v>
      </c>
      <c r="E99" s="45">
        <v>34</v>
      </c>
      <c r="F99" s="46" t="s">
        <v>36</v>
      </c>
      <c r="G99" s="90">
        <v>1727</v>
      </c>
      <c r="H99" s="46">
        <f t="shared" si="6"/>
        <v>1899.7</v>
      </c>
      <c r="I99" s="47">
        <f>I98</f>
        <v>45340</v>
      </c>
      <c r="J99" s="48">
        <f t="shared" si="7"/>
        <v>78302180</v>
      </c>
      <c r="K99" s="48">
        <f t="shared" si="8"/>
        <v>84566354.400000006</v>
      </c>
      <c r="L99" s="49">
        <f t="shared" si="9"/>
        <v>176000</v>
      </c>
      <c r="M99" s="50">
        <f t="shared" si="10"/>
        <v>5699100</v>
      </c>
    </row>
    <row r="100" spans="1:14" x14ac:dyDescent="0.25">
      <c r="A100" s="45">
        <v>99</v>
      </c>
      <c r="B100" s="45">
        <v>3303</v>
      </c>
      <c r="C100" s="45">
        <v>33</v>
      </c>
      <c r="D100" s="45">
        <v>3403</v>
      </c>
      <c r="E100" s="45">
        <v>34</v>
      </c>
      <c r="F100" s="46" t="s">
        <v>21</v>
      </c>
      <c r="G100" s="90">
        <v>1331</v>
      </c>
      <c r="H100" s="46">
        <f t="shared" si="6"/>
        <v>1464.1000000000001</v>
      </c>
      <c r="I100" s="47">
        <f>I99</f>
        <v>45340</v>
      </c>
      <c r="J100" s="48">
        <f t="shared" si="7"/>
        <v>60347540</v>
      </c>
      <c r="K100" s="48">
        <f t="shared" si="8"/>
        <v>65175343.200000003</v>
      </c>
      <c r="L100" s="49">
        <f t="shared" si="9"/>
        <v>136000</v>
      </c>
      <c r="M100" s="50">
        <f t="shared" si="10"/>
        <v>4392300</v>
      </c>
    </row>
    <row r="101" spans="1:14" x14ac:dyDescent="0.25">
      <c r="A101" s="45">
        <v>100</v>
      </c>
      <c r="B101" s="45">
        <v>3401</v>
      </c>
      <c r="C101" s="45">
        <v>34</v>
      </c>
      <c r="D101" s="45">
        <v>3501</v>
      </c>
      <c r="E101" s="45">
        <v>35</v>
      </c>
      <c r="F101" s="46" t="s">
        <v>36</v>
      </c>
      <c r="G101" s="46">
        <v>1680</v>
      </c>
      <c r="H101" s="46">
        <f t="shared" si="6"/>
        <v>1848.0000000000002</v>
      </c>
      <c r="I101" s="47">
        <f>I100+120</f>
        <v>45460</v>
      </c>
      <c r="J101" s="48">
        <f t="shared" si="7"/>
        <v>76372800</v>
      </c>
      <c r="K101" s="48">
        <f t="shared" si="8"/>
        <v>82482624</v>
      </c>
      <c r="L101" s="49">
        <f t="shared" si="9"/>
        <v>172000</v>
      </c>
      <c r="M101" s="50">
        <f t="shared" si="10"/>
        <v>5544000.0000000009</v>
      </c>
    </row>
    <row r="102" spans="1:14" x14ac:dyDescent="0.25">
      <c r="A102" s="45">
        <v>101</v>
      </c>
      <c r="B102" s="45">
        <v>3402</v>
      </c>
      <c r="C102" s="45">
        <v>34</v>
      </c>
      <c r="D102" s="45">
        <v>3502</v>
      </c>
      <c r="E102" s="45">
        <v>35</v>
      </c>
      <c r="F102" s="46" t="s">
        <v>36</v>
      </c>
      <c r="G102" s="90">
        <v>1727</v>
      </c>
      <c r="H102" s="46">
        <f t="shared" si="6"/>
        <v>1899.7</v>
      </c>
      <c r="I102" s="47">
        <f>I101</f>
        <v>45460</v>
      </c>
      <c r="J102" s="48">
        <f t="shared" si="7"/>
        <v>78509420</v>
      </c>
      <c r="K102" s="48">
        <f t="shared" si="8"/>
        <v>84790173.600000009</v>
      </c>
      <c r="L102" s="49">
        <f t="shared" si="9"/>
        <v>176500</v>
      </c>
      <c r="M102" s="50">
        <f t="shared" si="10"/>
        <v>5699100</v>
      </c>
    </row>
    <row r="103" spans="1:14" x14ac:dyDescent="0.25">
      <c r="A103" s="45">
        <v>102</v>
      </c>
      <c r="B103" s="45">
        <v>3403</v>
      </c>
      <c r="C103" s="45">
        <v>34</v>
      </c>
      <c r="D103" s="45">
        <v>3503</v>
      </c>
      <c r="E103" s="45">
        <v>35</v>
      </c>
      <c r="F103" s="46" t="s">
        <v>21</v>
      </c>
      <c r="G103" s="90">
        <v>1331</v>
      </c>
      <c r="H103" s="46">
        <f t="shared" si="6"/>
        <v>1464.1000000000001</v>
      </c>
      <c r="I103" s="47">
        <f>I102</f>
        <v>45460</v>
      </c>
      <c r="J103" s="48">
        <f t="shared" si="7"/>
        <v>60507260</v>
      </c>
      <c r="K103" s="48">
        <f t="shared" si="8"/>
        <v>65347840.800000004</v>
      </c>
      <c r="L103" s="49">
        <f t="shared" si="9"/>
        <v>136000</v>
      </c>
      <c r="M103" s="50">
        <f t="shared" si="10"/>
        <v>4392300</v>
      </c>
    </row>
    <row r="104" spans="1:14" x14ac:dyDescent="0.25">
      <c r="A104" s="45">
        <v>103</v>
      </c>
      <c r="B104" s="45">
        <v>3501</v>
      </c>
      <c r="C104" s="45">
        <v>35</v>
      </c>
      <c r="D104" s="45">
        <v>3601</v>
      </c>
      <c r="E104" s="45">
        <v>36</v>
      </c>
      <c r="F104" s="46" t="s">
        <v>36</v>
      </c>
      <c r="G104" s="46">
        <v>1680</v>
      </c>
      <c r="H104" s="46">
        <f t="shared" si="6"/>
        <v>1848.0000000000002</v>
      </c>
      <c r="I104" s="47">
        <f>I103+120</f>
        <v>45580</v>
      </c>
      <c r="J104" s="48">
        <f t="shared" si="7"/>
        <v>76574400</v>
      </c>
      <c r="K104" s="48">
        <f t="shared" si="8"/>
        <v>82700352</v>
      </c>
      <c r="L104" s="49">
        <f t="shared" si="9"/>
        <v>172500</v>
      </c>
      <c r="M104" s="50">
        <f t="shared" si="10"/>
        <v>5544000.0000000009</v>
      </c>
    </row>
    <row r="105" spans="1:14" x14ac:dyDescent="0.25">
      <c r="A105" s="45">
        <v>104</v>
      </c>
      <c r="B105" s="45">
        <v>3502</v>
      </c>
      <c r="C105" s="45">
        <v>35</v>
      </c>
      <c r="D105" s="45">
        <v>3602</v>
      </c>
      <c r="E105" s="45">
        <v>36</v>
      </c>
      <c r="F105" s="46" t="s">
        <v>36</v>
      </c>
      <c r="G105" s="90">
        <v>1727</v>
      </c>
      <c r="H105" s="46">
        <f t="shared" si="6"/>
        <v>1899.7</v>
      </c>
      <c r="I105" s="47">
        <f>I104</f>
        <v>45580</v>
      </c>
      <c r="J105" s="48">
        <f t="shared" si="7"/>
        <v>78716660</v>
      </c>
      <c r="K105" s="48">
        <f t="shared" si="8"/>
        <v>85013992.800000012</v>
      </c>
      <c r="L105" s="49">
        <f t="shared" si="9"/>
        <v>177000</v>
      </c>
      <c r="M105" s="50">
        <f t="shared" si="10"/>
        <v>5699100</v>
      </c>
    </row>
    <row r="106" spans="1:14" x14ac:dyDescent="0.25">
      <c r="A106" s="45">
        <v>105</v>
      </c>
      <c r="B106" s="45">
        <v>3503</v>
      </c>
      <c r="C106" s="45">
        <v>35</v>
      </c>
      <c r="D106" s="45">
        <v>3603</v>
      </c>
      <c r="E106" s="45">
        <v>36</v>
      </c>
      <c r="F106" s="46" t="s">
        <v>21</v>
      </c>
      <c r="G106" s="90">
        <v>1331</v>
      </c>
      <c r="H106" s="46">
        <f t="shared" si="6"/>
        <v>1464.1000000000001</v>
      </c>
      <c r="I106" s="47">
        <f>I105</f>
        <v>45580</v>
      </c>
      <c r="J106" s="48">
        <f t="shared" si="7"/>
        <v>60666980</v>
      </c>
      <c r="K106" s="48">
        <f t="shared" si="8"/>
        <v>65520338.400000006</v>
      </c>
      <c r="L106" s="49">
        <f t="shared" si="9"/>
        <v>136500</v>
      </c>
      <c r="M106" s="50">
        <f t="shared" si="10"/>
        <v>4392300</v>
      </c>
    </row>
    <row r="107" spans="1:14" x14ac:dyDescent="0.25">
      <c r="A107" s="45">
        <v>106</v>
      </c>
      <c r="B107" s="45">
        <v>3601</v>
      </c>
      <c r="C107" s="45">
        <v>36</v>
      </c>
      <c r="D107" s="45">
        <v>3701</v>
      </c>
      <c r="E107" s="45">
        <v>37</v>
      </c>
      <c r="F107" s="46" t="s">
        <v>36</v>
      </c>
      <c r="G107" s="46">
        <v>1680</v>
      </c>
      <c r="H107" s="46">
        <f t="shared" si="6"/>
        <v>1848.0000000000002</v>
      </c>
      <c r="I107" s="47">
        <f>I106+120</f>
        <v>45700</v>
      </c>
      <c r="J107" s="48">
        <f t="shared" si="7"/>
        <v>76776000</v>
      </c>
      <c r="K107" s="48">
        <f t="shared" si="8"/>
        <v>82918080</v>
      </c>
      <c r="L107" s="49">
        <f t="shared" si="9"/>
        <v>172500</v>
      </c>
      <c r="M107" s="50">
        <f t="shared" si="10"/>
        <v>5544000.0000000009</v>
      </c>
    </row>
    <row r="108" spans="1:14" x14ac:dyDescent="0.25">
      <c r="A108" s="45">
        <v>107</v>
      </c>
      <c r="B108" s="45">
        <v>3602</v>
      </c>
      <c r="C108" s="45">
        <v>36</v>
      </c>
      <c r="D108" s="45">
        <v>3702</v>
      </c>
      <c r="E108" s="45">
        <v>37</v>
      </c>
      <c r="F108" s="46" t="s">
        <v>36</v>
      </c>
      <c r="G108" s="90">
        <v>1727</v>
      </c>
      <c r="H108" s="46">
        <f t="shared" si="6"/>
        <v>1899.7</v>
      </c>
      <c r="I108" s="47">
        <f>I107</f>
        <v>45700</v>
      </c>
      <c r="J108" s="48">
        <f t="shared" si="7"/>
        <v>78923900</v>
      </c>
      <c r="K108" s="48">
        <f t="shared" si="8"/>
        <v>85237812</v>
      </c>
      <c r="L108" s="49">
        <f t="shared" si="9"/>
        <v>177500</v>
      </c>
      <c r="M108" s="50">
        <f t="shared" si="10"/>
        <v>5699100</v>
      </c>
    </row>
    <row r="109" spans="1:14" x14ac:dyDescent="0.25">
      <c r="A109" s="45">
        <v>108</v>
      </c>
      <c r="B109" s="45">
        <v>3603</v>
      </c>
      <c r="C109" s="45">
        <v>36</v>
      </c>
      <c r="D109" s="45">
        <v>3703</v>
      </c>
      <c r="E109" s="45">
        <v>37</v>
      </c>
      <c r="F109" s="46" t="s">
        <v>21</v>
      </c>
      <c r="G109" s="90">
        <v>1331</v>
      </c>
      <c r="H109" s="46">
        <f t="shared" si="6"/>
        <v>1464.1000000000001</v>
      </c>
      <c r="I109" s="47">
        <f>I108</f>
        <v>45700</v>
      </c>
      <c r="J109" s="48">
        <f t="shared" si="7"/>
        <v>60826700</v>
      </c>
      <c r="K109" s="48">
        <f t="shared" si="8"/>
        <v>65692836.000000007</v>
      </c>
      <c r="L109" s="49">
        <f t="shared" si="9"/>
        <v>137000</v>
      </c>
      <c r="M109" s="50">
        <f t="shared" si="10"/>
        <v>4392300</v>
      </c>
    </row>
    <row r="110" spans="1:14" x14ac:dyDescent="0.25">
      <c r="A110" s="45">
        <v>109</v>
      </c>
      <c r="B110" s="53">
        <v>3703</v>
      </c>
      <c r="C110" s="53">
        <v>37</v>
      </c>
      <c r="D110" s="53">
        <v>3803</v>
      </c>
      <c r="E110" s="53">
        <v>38</v>
      </c>
      <c r="F110" s="46" t="s">
        <v>21</v>
      </c>
      <c r="G110" s="90">
        <v>1331</v>
      </c>
      <c r="H110" s="46">
        <f t="shared" ref="H110" si="11">G110*1.1</f>
        <v>1464.1000000000001</v>
      </c>
      <c r="I110" s="91">
        <f>I109+120</f>
        <v>45820</v>
      </c>
      <c r="J110" s="48">
        <f t="shared" ref="J110" si="12">G110*I110</f>
        <v>60986420</v>
      </c>
      <c r="K110" s="48">
        <f t="shared" ref="K110" si="13">J110*1.08</f>
        <v>65865333.600000001</v>
      </c>
      <c r="L110" s="49">
        <f t="shared" ref="L110" si="14">MROUND((K110*0.025/12),500)</f>
        <v>137000</v>
      </c>
      <c r="M110" s="50">
        <f t="shared" ref="M110" si="15">H110*3000</f>
        <v>4392300</v>
      </c>
    </row>
    <row r="111" spans="1:14" s="88" customFormat="1" ht="27" x14ac:dyDescent="0.25">
      <c r="A111" s="92">
        <v>110</v>
      </c>
      <c r="B111" s="93" t="s">
        <v>74</v>
      </c>
      <c r="C111" s="93" t="s">
        <v>66</v>
      </c>
      <c r="D111" s="93" t="s">
        <v>75</v>
      </c>
      <c r="E111" s="93" t="s">
        <v>67</v>
      </c>
      <c r="F111" s="94" t="s">
        <v>71</v>
      </c>
      <c r="G111" s="95">
        <v>4037</v>
      </c>
      <c r="H111" s="94">
        <f t="shared" si="6"/>
        <v>4440.7000000000007</v>
      </c>
      <c r="I111" s="96">
        <f>I110+120</f>
        <v>45940</v>
      </c>
      <c r="J111" s="48">
        <f t="shared" si="7"/>
        <v>185459780</v>
      </c>
      <c r="K111" s="48">
        <f t="shared" si="8"/>
        <v>200296562.40000001</v>
      </c>
      <c r="L111" s="97">
        <f t="shared" si="9"/>
        <v>417500</v>
      </c>
      <c r="M111" s="48">
        <f t="shared" si="10"/>
        <v>13322100.000000002</v>
      </c>
      <c r="N111" s="98"/>
    </row>
    <row r="112" spans="1:14" s="88" customFormat="1" ht="27" x14ac:dyDescent="0.25">
      <c r="A112" s="92">
        <v>111</v>
      </c>
      <c r="B112" s="93" t="s">
        <v>65</v>
      </c>
      <c r="C112" s="93" t="s">
        <v>66</v>
      </c>
      <c r="D112" s="93" t="s">
        <v>68</v>
      </c>
      <c r="E112" s="93" t="s">
        <v>67</v>
      </c>
      <c r="F112" s="94" t="s">
        <v>71</v>
      </c>
      <c r="G112" s="95">
        <v>4185</v>
      </c>
      <c r="H112" s="94">
        <f t="shared" si="6"/>
        <v>4603.5</v>
      </c>
      <c r="I112" s="96">
        <f>I111</f>
        <v>45940</v>
      </c>
      <c r="J112" s="48">
        <f t="shared" si="7"/>
        <v>192258900</v>
      </c>
      <c r="K112" s="48">
        <f t="shared" si="8"/>
        <v>207639612</v>
      </c>
      <c r="L112" s="97">
        <f t="shared" si="9"/>
        <v>432500</v>
      </c>
      <c r="M112" s="48">
        <f t="shared" si="10"/>
        <v>13810500</v>
      </c>
      <c r="N112" s="98"/>
    </row>
    <row r="113" spans="1:14" s="39" customFormat="1" x14ac:dyDescent="0.25">
      <c r="A113" s="45">
        <v>112</v>
      </c>
      <c r="B113" s="53">
        <v>3803</v>
      </c>
      <c r="C113" s="53">
        <v>38</v>
      </c>
      <c r="D113" s="53">
        <v>3903</v>
      </c>
      <c r="E113" s="53">
        <v>39</v>
      </c>
      <c r="F113" s="46" t="s">
        <v>21</v>
      </c>
      <c r="G113" s="90">
        <v>1331</v>
      </c>
      <c r="H113" s="46">
        <f t="shared" si="6"/>
        <v>1464.1000000000001</v>
      </c>
      <c r="I113" s="91">
        <f>I112</f>
        <v>45940</v>
      </c>
      <c r="J113" s="48">
        <f t="shared" si="7"/>
        <v>61146140</v>
      </c>
      <c r="K113" s="48">
        <f t="shared" si="8"/>
        <v>66037831.200000003</v>
      </c>
      <c r="L113" s="49">
        <f t="shared" si="9"/>
        <v>137500</v>
      </c>
      <c r="M113" s="50">
        <f t="shared" si="10"/>
        <v>4392300</v>
      </c>
      <c r="N113" s="99"/>
    </row>
    <row r="114" spans="1:14" x14ac:dyDescent="0.25">
      <c r="A114" s="83" t="s">
        <v>4</v>
      </c>
      <c r="B114" s="84"/>
      <c r="C114" s="84"/>
      <c r="D114" s="84"/>
      <c r="E114" s="84"/>
      <c r="F114" s="85"/>
      <c r="G114" s="58">
        <f>SUM(G2:G113)</f>
        <v>181452</v>
      </c>
      <c r="H114" s="58">
        <f>SUM(H2:H113)</f>
        <v>199597.20000000024</v>
      </c>
      <c r="I114" s="59"/>
      <c r="J114" s="60">
        <f>SUM(J2:J113)</f>
        <v>7936616040</v>
      </c>
      <c r="K114" s="60">
        <f>SUM(K2:K113)</f>
        <v>8571545323.1999989</v>
      </c>
      <c r="L114" s="61"/>
      <c r="M114" s="60">
        <f>SUM(M2:M113)</f>
        <v>598791600</v>
      </c>
    </row>
    <row r="120" spans="1:14" x14ac:dyDescent="0.25">
      <c r="G120" s="89">
        <v>5</v>
      </c>
    </row>
    <row r="121" spans="1:14" x14ac:dyDescent="0.25">
      <c r="G121" s="89">
        <f>119-G120</f>
        <v>114</v>
      </c>
    </row>
  </sheetData>
  <mergeCells count="1">
    <mergeCell ref="A114:F11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0686FB-AB3B-44F8-B239-6E4A71879A04}">
  <dimension ref="A1:O111"/>
  <sheetViews>
    <sheetView topLeftCell="A100" zoomScale="190" zoomScaleNormal="190" workbookViewId="0">
      <selection activeCell="J105" sqref="J105:K105"/>
    </sheetView>
  </sheetViews>
  <sheetFormatPr defaultRowHeight="15" x14ac:dyDescent="0.25"/>
  <cols>
    <col min="1" max="1" width="4.140625" style="89" customWidth="1"/>
    <col min="2" max="2" width="6" style="89" customWidth="1"/>
    <col min="3" max="3" width="4" style="89" customWidth="1"/>
    <col min="4" max="4" width="6" style="89" customWidth="1"/>
    <col min="5" max="5" width="4.140625" style="89" customWidth="1"/>
    <col min="6" max="6" width="7.140625" style="89" customWidth="1"/>
    <col min="7" max="7" width="6.5703125" style="89" customWidth="1"/>
    <col min="8" max="8" width="6" style="89" customWidth="1"/>
    <col min="9" max="9" width="6.140625" style="89" customWidth="1"/>
    <col min="10" max="10" width="10.85546875" style="89" customWidth="1"/>
    <col min="11" max="11" width="11" style="89" customWidth="1"/>
    <col min="12" max="12" width="7.7109375" style="89" customWidth="1"/>
    <col min="13" max="13" width="9.5703125" style="89" customWidth="1"/>
    <col min="15" max="15" width="10.28515625" bestFit="1" customWidth="1"/>
  </cols>
  <sheetData>
    <row r="1" spans="1:15" ht="46.5" customHeight="1" x14ac:dyDescent="0.25">
      <c r="A1" s="42" t="s">
        <v>0</v>
      </c>
      <c r="B1" s="42" t="s">
        <v>63</v>
      </c>
      <c r="C1" s="42" t="s">
        <v>1</v>
      </c>
      <c r="D1" s="42" t="s">
        <v>64</v>
      </c>
      <c r="E1" s="42" t="s">
        <v>1</v>
      </c>
      <c r="F1" s="42" t="s">
        <v>2</v>
      </c>
      <c r="G1" s="43" t="s">
        <v>62</v>
      </c>
      <c r="H1" s="42" t="s">
        <v>3</v>
      </c>
      <c r="I1" s="42" t="s">
        <v>80</v>
      </c>
      <c r="J1" s="42" t="s">
        <v>81</v>
      </c>
      <c r="K1" s="42" t="s">
        <v>82</v>
      </c>
      <c r="L1" s="42" t="s">
        <v>83</v>
      </c>
      <c r="M1" s="44" t="s">
        <v>84</v>
      </c>
    </row>
    <row r="2" spans="1:15" x14ac:dyDescent="0.25">
      <c r="A2" s="45">
        <v>1</v>
      </c>
      <c r="B2" s="45">
        <v>101</v>
      </c>
      <c r="C2" s="45">
        <v>1</v>
      </c>
      <c r="D2" s="45">
        <v>101</v>
      </c>
      <c r="E2" s="45">
        <v>1</v>
      </c>
      <c r="F2" s="46" t="s">
        <v>21</v>
      </c>
      <c r="G2" s="46">
        <v>1331</v>
      </c>
      <c r="H2" s="46">
        <f>G2*1.1</f>
        <v>1464.1000000000001</v>
      </c>
      <c r="I2" s="47">
        <v>41500</v>
      </c>
      <c r="J2" s="48">
        <f>G2*I2</f>
        <v>55236500</v>
      </c>
      <c r="K2" s="48">
        <f>J2*1.08</f>
        <v>59655420.000000007</v>
      </c>
      <c r="L2" s="49">
        <f t="shared" ref="L2" si="0">MROUND((K2*0.025/12),500)</f>
        <v>124500</v>
      </c>
      <c r="M2" s="50">
        <f>H2*3000</f>
        <v>4392300</v>
      </c>
      <c r="O2" s="6">
        <f>J2/H2</f>
        <v>37727.272727272721</v>
      </c>
    </row>
    <row r="3" spans="1:15" x14ac:dyDescent="0.25">
      <c r="A3" s="45">
        <v>2</v>
      </c>
      <c r="B3" s="45">
        <v>102</v>
      </c>
      <c r="C3" s="45">
        <v>1</v>
      </c>
      <c r="D3" s="45">
        <v>102</v>
      </c>
      <c r="E3" s="45">
        <v>1</v>
      </c>
      <c r="F3" s="46" t="s">
        <v>18</v>
      </c>
      <c r="G3" s="46">
        <v>1227</v>
      </c>
      <c r="H3" s="46">
        <f t="shared" ref="H3:H61" si="1">G3*1.1</f>
        <v>1349.7</v>
      </c>
      <c r="I3" s="47">
        <f>I2</f>
        <v>41500</v>
      </c>
      <c r="J3" s="48">
        <f t="shared" ref="J3:J66" si="2">G3*I3</f>
        <v>50920500</v>
      </c>
      <c r="K3" s="48">
        <f t="shared" ref="K3:K66" si="3">J3*1.08</f>
        <v>54994140</v>
      </c>
      <c r="L3" s="49">
        <f t="shared" ref="L3:L66" si="4">MROUND((K3*0.025/12),500)</f>
        <v>114500</v>
      </c>
      <c r="M3" s="50">
        <f t="shared" ref="M3:M66" si="5">H3*3000</f>
        <v>4049100</v>
      </c>
      <c r="O3" s="6"/>
    </row>
    <row r="4" spans="1:15" x14ac:dyDescent="0.25">
      <c r="A4" s="45">
        <v>3</v>
      </c>
      <c r="B4" s="45">
        <v>103</v>
      </c>
      <c r="C4" s="45">
        <v>1</v>
      </c>
      <c r="D4" s="45">
        <v>103</v>
      </c>
      <c r="E4" s="45">
        <v>1</v>
      </c>
      <c r="F4" s="46" t="s">
        <v>18</v>
      </c>
      <c r="G4" s="46">
        <v>1227</v>
      </c>
      <c r="H4" s="46">
        <f t="shared" si="1"/>
        <v>1349.7</v>
      </c>
      <c r="I4" s="47">
        <f>I2</f>
        <v>41500</v>
      </c>
      <c r="J4" s="48">
        <f t="shared" si="2"/>
        <v>50920500</v>
      </c>
      <c r="K4" s="48">
        <f t="shared" si="3"/>
        <v>54994140</v>
      </c>
      <c r="L4" s="49">
        <f t="shared" si="4"/>
        <v>114500</v>
      </c>
      <c r="M4" s="50">
        <f t="shared" si="5"/>
        <v>4049100</v>
      </c>
    </row>
    <row r="5" spans="1:15" x14ac:dyDescent="0.25">
      <c r="A5" s="45">
        <v>4</v>
      </c>
      <c r="B5" s="45">
        <v>201</v>
      </c>
      <c r="C5" s="45">
        <v>2</v>
      </c>
      <c r="D5" s="45">
        <v>201</v>
      </c>
      <c r="E5" s="45">
        <v>2</v>
      </c>
      <c r="F5" s="46" t="s">
        <v>21</v>
      </c>
      <c r="G5" s="46">
        <v>1331</v>
      </c>
      <c r="H5" s="46">
        <f t="shared" si="1"/>
        <v>1464.1000000000001</v>
      </c>
      <c r="I5" s="47">
        <f>I4+120</f>
        <v>41620</v>
      </c>
      <c r="J5" s="48">
        <f t="shared" si="2"/>
        <v>55396220</v>
      </c>
      <c r="K5" s="48">
        <f t="shared" si="3"/>
        <v>59827917.600000001</v>
      </c>
      <c r="L5" s="49">
        <f t="shared" si="4"/>
        <v>124500</v>
      </c>
      <c r="M5" s="50">
        <f t="shared" si="5"/>
        <v>4392300</v>
      </c>
    </row>
    <row r="6" spans="1:15" x14ac:dyDescent="0.25">
      <c r="A6" s="45">
        <v>5</v>
      </c>
      <c r="B6" s="45">
        <v>202</v>
      </c>
      <c r="C6" s="45">
        <v>2</v>
      </c>
      <c r="D6" s="45">
        <v>202</v>
      </c>
      <c r="E6" s="45">
        <v>2</v>
      </c>
      <c r="F6" s="46" t="s">
        <v>18</v>
      </c>
      <c r="G6" s="46">
        <v>1227</v>
      </c>
      <c r="H6" s="46">
        <f t="shared" si="1"/>
        <v>1349.7</v>
      </c>
      <c r="I6" s="47">
        <f>I5</f>
        <v>41620</v>
      </c>
      <c r="J6" s="48">
        <f t="shared" si="2"/>
        <v>51067740</v>
      </c>
      <c r="K6" s="48">
        <f t="shared" si="3"/>
        <v>55153159.200000003</v>
      </c>
      <c r="L6" s="49">
        <f t="shared" si="4"/>
        <v>115000</v>
      </c>
      <c r="M6" s="50">
        <f t="shared" si="5"/>
        <v>4049100</v>
      </c>
    </row>
    <row r="7" spans="1:15" x14ac:dyDescent="0.25">
      <c r="A7" s="45">
        <v>6</v>
      </c>
      <c r="B7" s="45">
        <v>203</v>
      </c>
      <c r="C7" s="45">
        <v>2</v>
      </c>
      <c r="D7" s="45">
        <v>203</v>
      </c>
      <c r="E7" s="45">
        <v>2</v>
      </c>
      <c r="F7" s="46" t="s">
        <v>18</v>
      </c>
      <c r="G7" s="46">
        <v>1227</v>
      </c>
      <c r="H7" s="46">
        <f t="shared" si="1"/>
        <v>1349.7</v>
      </c>
      <c r="I7" s="47">
        <f>I6</f>
        <v>41620</v>
      </c>
      <c r="J7" s="48">
        <f t="shared" si="2"/>
        <v>51067740</v>
      </c>
      <c r="K7" s="48">
        <f t="shared" si="3"/>
        <v>55153159.200000003</v>
      </c>
      <c r="L7" s="49">
        <f t="shared" si="4"/>
        <v>115000</v>
      </c>
      <c r="M7" s="50">
        <f t="shared" si="5"/>
        <v>4049100</v>
      </c>
    </row>
    <row r="8" spans="1:15" x14ac:dyDescent="0.25">
      <c r="A8" s="45">
        <v>7</v>
      </c>
      <c r="B8" s="45">
        <v>301</v>
      </c>
      <c r="C8" s="45">
        <v>3</v>
      </c>
      <c r="D8" s="45">
        <v>301</v>
      </c>
      <c r="E8" s="45">
        <v>3</v>
      </c>
      <c r="F8" s="46" t="s">
        <v>21</v>
      </c>
      <c r="G8" s="46">
        <v>1331</v>
      </c>
      <c r="H8" s="46">
        <f t="shared" si="1"/>
        <v>1464.1000000000001</v>
      </c>
      <c r="I8" s="47">
        <f>I7+120</f>
        <v>41740</v>
      </c>
      <c r="J8" s="48">
        <f t="shared" si="2"/>
        <v>55555940</v>
      </c>
      <c r="K8" s="48">
        <f t="shared" si="3"/>
        <v>60000415.200000003</v>
      </c>
      <c r="L8" s="49">
        <f t="shared" si="4"/>
        <v>125000</v>
      </c>
      <c r="M8" s="50">
        <f t="shared" si="5"/>
        <v>4392300</v>
      </c>
    </row>
    <row r="9" spans="1:15" x14ac:dyDescent="0.25">
      <c r="A9" s="45">
        <v>8</v>
      </c>
      <c r="B9" s="45">
        <v>302</v>
      </c>
      <c r="C9" s="45">
        <v>3</v>
      </c>
      <c r="D9" s="45">
        <v>302</v>
      </c>
      <c r="E9" s="45">
        <v>3</v>
      </c>
      <c r="F9" s="46" t="s">
        <v>18</v>
      </c>
      <c r="G9" s="46">
        <v>1227</v>
      </c>
      <c r="H9" s="46">
        <f t="shared" si="1"/>
        <v>1349.7</v>
      </c>
      <c r="I9" s="47">
        <f>I8</f>
        <v>41740</v>
      </c>
      <c r="J9" s="48">
        <f t="shared" si="2"/>
        <v>51214980</v>
      </c>
      <c r="K9" s="48">
        <f t="shared" si="3"/>
        <v>55312178.400000006</v>
      </c>
      <c r="L9" s="49">
        <f t="shared" si="4"/>
        <v>115000</v>
      </c>
      <c r="M9" s="50">
        <f t="shared" si="5"/>
        <v>4049100</v>
      </c>
    </row>
    <row r="10" spans="1:15" x14ac:dyDescent="0.25">
      <c r="A10" s="45">
        <v>9</v>
      </c>
      <c r="B10" s="45">
        <v>303</v>
      </c>
      <c r="C10" s="45">
        <v>3</v>
      </c>
      <c r="D10" s="45">
        <v>303</v>
      </c>
      <c r="E10" s="45">
        <v>3</v>
      </c>
      <c r="F10" s="46" t="s">
        <v>18</v>
      </c>
      <c r="G10" s="46">
        <v>1227</v>
      </c>
      <c r="H10" s="46">
        <f t="shared" si="1"/>
        <v>1349.7</v>
      </c>
      <c r="I10" s="47">
        <f>I9</f>
        <v>41740</v>
      </c>
      <c r="J10" s="48">
        <f t="shared" si="2"/>
        <v>51214980</v>
      </c>
      <c r="K10" s="48">
        <f t="shared" si="3"/>
        <v>55312178.400000006</v>
      </c>
      <c r="L10" s="49">
        <f t="shared" si="4"/>
        <v>115000</v>
      </c>
      <c r="M10" s="50">
        <f t="shared" si="5"/>
        <v>4049100</v>
      </c>
    </row>
    <row r="11" spans="1:15" x14ac:dyDescent="0.25">
      <c r="A11" s="45">
        <v>10</v>
      </c>
      <c r="B11" s="45">
        <v>401</v>
      </c>
      <c r="C11" s="45">
        <v>4</v>
      </c>
      <c r="D11" s="45">
        <v>401</v>
      </c>
      <c r="E11" s="45">
        <v>4</v>
      </c>
      <c r="F11" s="46" t="s">
        <v>21</v>
      </c>
      <c r="G11" s="46">
        <v>1331</v>
      </c>
      <c r="H11" s="46">
        <f t="shared" si="1"/>
        <v>1464.1000000000001</v>
      </c>
      <c r="I11" s="47">
        <f>I10+120</f>
        <v>41860</v>
      </c>
      <c r="J11" s="48">
        <f t="shared" si="2"/>
        <v>55715660</v>
      </c>
      <c r="K11" s="48">
        <f t="shared" si="3"/>
        <v>60172912.800000004</v>
      </c>
      <c r="L11" s="49">
        <f t="shared" si="4"/>
        <v>125500</v>
      </c>
      <c r="M11" s="50">
        <f t="shared" si="5"/>
        <v>4392300</v>
      </c>
    </row>
    <row r="12" spans="1:15" x14ac:dyDescent="0.25">
      <c r="A12" s="45">
        <v>11</v>
      </c>
      <c r="B12" s="45">
        <v>402</v>
      </c>
      <c r="C12" s="45">
        <v>4</v>
      </c>
      <c r="D12" s="45">
        <v>402</v>
      </c>
      <c r="E12" s="45">
        <v>4</v>
      </c>
      <c r="F12" s="46" t="s">
        <v>18</v>
      </c>
      <c r="G12" s="46">
        <v>1227</v>
      </c>
      <c r="H12" s="46">
        <f t="shared" si="1"/>
        <v>1349.7</v>
      </c>
      <c r="I12" s="47">
        <f>I11</f>
        <v>41860</v>
      </c>
      <c r="J12" s="48">
        <f t="shared" si="2"/>
        <v>51362220</v>
      </c>
      <c r="K12" s="48">
        <f t="shared" si="3"/>
        <v>55471197.600000001</v>
      </c>
      <c r="L12" s="49">
        <f t="shared" si="4"/>
        <v>115500</v>
      </c>
      <c r="M12" s="50">
        <f t="shared" si="5"/>
        <v>4049100</v>
      </c>
    </row>
    <row r="13" spans="1:15" x14ac:dyDescent="0.25">
      <c r="A13" s="45">
        <v>12</v>
      </c>
      <c r="B13" s="45">
        <v>403</v>
      </c>
      <c r="C13" s="45">
        <v>4</v>
      </c>
      <c r="D13" s="45">
        <v>403</v>
      </c>
      <c r="E13" s="45">
        <v>4</v>
      </c>
      <c r="F13" s="46" t="s">
        <v>18</v>
      </c>
      <c r="G13" s="46">
        <v>1227</v>
      </c>
      <c r="H13" s="46">
        <f t="shared" si="1"/>
        <v>1349.7</v>
      </c>
      <c r="I13" s="47">
        <f>I12</f>
        <v>41860</v>
      </c>
      <c r="J13" s="48">
        <f t="shared" si="2"/>
        <v>51362220</v>
      </c>
      <c r="K13" s="48">
        <f t="shared" si="3"/>
        <v>55471197.600000001</v>
      </c>
      <c r="L13" s="49">
        <f t="shared" si="4"/>
        <v>115500</v>
      </c>
      <c r="M13" s="50">
        <f t="shared" si="5"/>
        <v>4049100</v>
      </c>
    </row>
    <row r="14" spans="1:15" x14ac:dyDescent="0.25">
      <c r="A14" s="45">
        <v>13</v>
      </c>
      <c r="B14" s="45">
        <v>501</v>
      </c>
      <c r="C14" s="45">
        <v>5</v>
      </c>
      <c r="D14" s="45">
        <v>501</v>
      </c>
      <c r="E14" s="45">
        <v>5</v>
      </c>
      <c r="F14" s="46" t="s">
        <v>21</v>
      </c>
      <c r="G14" s="46">
        <v>1331</v>
      </c>
      <c r="H14" s="46">
        <f t="shared" si="1"/>
        <v>1464.1000000000001</v>
      </c>
      <c r="I14" s="47">
        <f>I13+120</f>
        <v>41980</v>
      </c>
      <c r="J14" s="48">
        <f t="shared" si="2"/>
        <v>55875380</v>
      </c>
      <c r="K14" s="48">
        <f t="shared" si="3"/>
        <v>60345410.400000006</v>
      </c>
      <c r="L14" s="49">
        <f t="shared" si="4"/>
        <v>125500</v>
      </c>
      <c r="M14" s="50">
        <f t="shared" si="5"/>
        <v>4392300</v>
      </c>
    </row>
    <row r="15" spans="1:15" x14ac:dyDescent="0.25">
      <c r="A15" s="45">
        <v>14</v>
      </c>
      <c r="B15" s="45">
        <v>502</v>
      </c>
      <c r="C15" s="45">
        <v>5</v>
      </c>
      <c r="D15" s="45">
        <v>502</v>
      </c>
      <c r="E15" s="45">
        <v>5</v>
      </c>
      <c r="F15" s="46" t="s">
        <v>18</v>
      </c>
      <c r="G15" s="46">
        <v>1227</v>
      </c>
      <c r="H15" s="46">
        <f t="shared" si="1"/>
        <v>1349.7</v>
      </c>
      <c r="I15" s="47">
        <f>I14</f>
        <v>41980</v>
      </c>
      <c r="J15" s="48">
        <f t="shared" si="2"/>
        <v>51509460</v>
      </c>
      <c r="K15" s="48">
        <f t="shared" si="3"/>
        <v>55630216.800000004</v>
      </c>
      <c r="L15" s="49">
        <f t="shared" si="4"/>
        <v>116000</v>
      </c>
      <c r="M15" s="50">
        <f t="shared" si="5"/>
        <v>4049100</v>
      </c>
    </row>
    <row r="16" spans="1:15" x14ac:dyDescent="0.25">
      <c r="A16" s="45">
        <v>15</v>
      </c>
      <c r="B16" s="45">
        <v>503</v>
      </c>
      <c r="C16" s="45">
        <v>5</v>
      </c>
      <c r="D16" s="45">
        <v>503</v>
      </c>
      <c r="E16" s="45">
        <v>5</v>
      </c>
      <c r="F16" s="46" t="s">
        <v>18</v>
      </c>
      <c r="G16" s="46">
        <v>1227</v>
      </c>
      <c r="H16" s="46">
        <f t="shared" si="1"/>
        <v>1349.7</v>
      </c>
      <c r="I16" s="47">
        <f>I15</f>
        <v>41980</v>
      </c>
      <c r="J16" s="48">
        <f t="shared" si="2"/>
        <v>51509460</v>
      </c>
      <c r="K16" s="48">
        <f t="shared" si="3"/>
        <v>55630216.800000004</v>
      </c>
      <c r="L16" s="49">
        <f t="shared" si="4"/>
        <v>116000</v>
      </c>
      <c r="M16" s="50">
        <f t="shared" si="5"/>
        <v>4049100</v>
      </c>
    </row>
    <row r="17" spans="1:13" x14ac:dyDescent="0.25">
      <c r="A17" s="45">
        <v>16</v>
      </c>
      <c r="B17" s="45">
        <v>601</v>
      </c>
      <c r="C17" s="45">
        <v>6</v>
      </c>
      <c r="D17" s="45">
        <v>601</v>
      </c>
      <c r="E17" s="45">
        <v>6</v>
      </c>
      <c r="F17" s="46" t="s">
        <v>21</v>
      </c>
      <c r="G17" s="46">
        <v>1331</v>
      </c>
      <c r="H17" s="46">
        <f t="shared" si="1"/>
        <v>1464.1000000000001</v>
      </c>
      <c r="I17" s="47">
        <f>I16+120</f>
        <v>42100</v>
      </c>
      <c r="J17" s="48">
        <f t="shared" si="2"/>
        <v>56035100</v>
      </c>
      <c r="K17" s="48">
        <f t="shared" si="3"/>
        <v>60517908.000000007</v>
      </c>
      <c r="L17" s="49">
        <f t="shared" si="4"/>
        <v>126000</v>
      </c>
      <c r="M17" s="50">
        <f t="shared" si="5"/>
        <v>4392300</v>
      </c>
    </row>
    <row r="18" spans="1:13" x14ac:dyDescent="0.25">
      <c r="A18" s="45">
        <v>17</v>
      </c>
      <c r="B18" s="45">
        <v>602</v>
      </c>
      <c r="C18" s="45">
        <v>6</v>
      </c>
      <c r="D18" s="45">
        <v>602</v>
      </c>
      <c r="E18" s="45">
        <v>6</v>
      </c>
      <c r="F18" s="46" t="s">
        <v>18</v>
      </c>
      <c r="G18" s="46">
        <v>1227</v>
      </c>
      <c r="H18" s="46">
        <f t="shared" si="1"/>
        <v>1349.7</v>
      </c>
      <c r="I18" s="47">
        <f>I17</f>
        <v>42100</v>
      </c>
      <c r="J18" s="48">
        <f t="shared" si="2"/>
        <v>51656700</v>
      </c>
      <c r="K18" s="48">
        <f t="shared" si="3"/>
        <v>55789236</v>
      </c>
      <c r="L18" s="49">
        <f t="shared" si="4"/>
        <v>116000</v>
      </c>
      <c r="M18" s="50">
        <f t="shared" si="5"/>
        <v>4049100</v>
      </c>
    </row>
    <row r="19" spans="1:13" x14ac:dyDescent="0.25">
      <c r="A19" s="45">
        <v>18</v>
      </c>
      <c r="B19" s="45">
        <v>603</v>
      </c>
      <c r="C19" s="45">
        <v>6</v>
      </c>
      <c r="D19" s="45">
        <v>603</v>
      </c>
      <c r="E19" s="45">
        <v>6</v>
      </c>
      <c r="F19" s="46" t="s">
        <v>18</v>
      </c>
      <c r="G19" s="46">
        <v>1227</v>
      </c>
      <c r="H19" s="46">
        <f t="shared" si="1"/>
        <v>1349.7</v>
      </c>
      <c r="I19" s="47">
        <f>I18</f>
        <v>42100</v>
      </c>
      <c r="J19" s="48">
        <f t="shared" si="2"/>
        <v>51656700</v>
      </c>
      <c r="K19" s="48">
        <f t="shared" si="3"/>
        <v>55789236</v>
      </c>
      <c r="L19" s="49">
        <f t="shared" si="4"/>
        <v>116000</v>
      </c>
      <c r="M19" s="50">
        <f t="shared" si="5"/>
        <v>4049100</v>
      </c>
    </row>
    <row r="20" spans="1:13" x14ac:dyDescent="0.25">
      <c r="A20" s="45">
        <v>19</v>
      </c>
      <c r="B20" s="45">
        <v>701</v>
      </c>
      <c r="C20" s="45">
        <v>7</v>
      </c>
      <c r="D20" s="45">
        <v>701</v>
      </c>
      <c r="E20" s="45">
        <v>7</v>
      </c>
      <c r="F20" s="46" t="s">
        <v>21</v>
      </c>
      <c r="G20" s="46">
        <v>1331</v>
      </c>
      <c r="H20" s="46">
        <f t="shared" si="1"/>
        <v>1464.1000000000001</v>
      </c>
      <c r="I20" s="47">
        <f>I19+120</f>
        <v>42220</v>
      </c>
      <c r="J20" s="48">
        <f t="shared" si="2"/>
        <v>56194820</v>
      </c>
      <c r="K20" s="48">
        <f t="shared" si="3"/>
        <v>60690405.600000001</v>
      </c>
      <c r="L20" s="49">
        <f t="shared" si="4"/>
        <v>126500</v>
      </c>
      <c r="M20" s="50">
        <f t="shared" si="5"/>
        <v>4392300</v>
      </c>
    </row>
    <row r="21" spans="1:13" x14ac:dyDescent="0.25">
      <c r="A21" s="45">
        <v>20</v>
      </c>
      <c r="B21" s="45">
        <v>801</v>
      </c>
      <c r="C21" s="45">
        <v>8</v>
      </c>
      <c r="D21" s="45">
        <v>801</v>
      </c>
      <c r="E21" s="45">
        <v>8</v>
      </c>
      <c r="F21" s="46" t="s">
        <v>21</v>
      </c>
      <c r="G21" s="46">
        <v>1331</v>
      </c>
      <c r="H21" s="46">
        <f t="shared" si="1"/>
        <v>1464.1000000000001</v>
      </c>
      <c r="I21" s="47">
        <f>I20+120</f>
        <v>42340</v>
      </c>
      <c r="J21" s="48">
        <f t="shared" si="2"/>
        <v>56354540</v>
      </c>
      <c r="K21" s="48">
        <f t="shared" si="3"/>
        <v>60862903.200000003</v>
      </c>
      <c r="L21" s="49">
        <f t="shared" si="4"/>
        <v>127000</v>
      </c>
      <c r="M21" s="50">
        <f t="shared" si="5"/>
        <v>4392300</v>
      </c>
    </row>
    <row r="22" spans="1:13" x14ac:dyDescent="0.25">
      <c r="A22" s="45">
        <v>21</v>
      </c>
      <c r="B22" s="45">
        <v>802</v>
      </c>
      <c r="C22" s="45">
        <v>8</v>
      </c>
      <c r="D22" s="45">
        <v>802</v>
      </c>
      <c r="E22" s="45">
        <v>8</v>
      </c>
      <c r="F22" s="46" t="s">
        <v>18</v>
      </c>
      <c r="G22" s="46">
        <v>1227</v>
      </c>
      <c r="H22" s="46">
        <f t="shared" si="1"/>
        <v>1349.7</v>
      </c>
      <c r="I22" s="47">
        <f>I21</f>
        <v>42340</v>
      </c>
      <c r="J22" s="48">
        <f t="shared" si="2"/>
        <v>51951180</v>
      </c>
      <c r="K22" s="48">
        <f t="shared" si="3"/>
        <v>56107274.400000006</v>
      </c>
      <c r="L22" s="49">
        <f t="shared" si="4"/>
        <v>117000</v>
      </c>
      <c r="M22" s="50">
        <f t="shared" si="5"/>
        <v>4049100</v>
      </c>
    </row>
    <row r="23" spans="1:13" x14ac:dyDescent="0.25">
      <c r="A23" s="45">
        <v>22</v>
      </c>
      <c r="B23" s="45">
        <v>803</v>
      </c>
      <c r="C23" s="45">
        <v>8</v>
      </c>
      <c r="D23" s="45">
        <v>803</v>
      </c>
      <c r="E23" s="45">
        <v>8</v>
      </c>
      <c r="F23" s="46" t="s">
        <v>18</v>
      </c>
      <c r="G23" s="46">
        <v>1227</v>
      </c>
      <c r="H23" s="46">
        <f t="shared" si="1"/>
        <v>1349.7</v>
      </c>
      <c r="I23" s="47">
        <f>I22</f>
        <v>42340</v>
      </c>
      <c r="J23" s="48">
        <f t="shared" si="2"/>
        <v>51951180</v>
      </c>
      <c r="K23" s="48">
        <f t="shared" si="3"/>
        <v>56107274.400000006</v>
      </c>
      <c r="L23" s="49">
        <f t="shared" si="4"/>
        <v>117000</v>
      </c>
      <c r="M23" s="50">
        <f t="shared" si="5"/>
        <v>4049100</v>
      </c>
    </row>
    <row r="24" spans="1:13" x14ac:dyDescent="0.25">
      <c r="A24" s="45">
        <v>23</v>
      </c>
      <c r="B24" s="45">
        <v>901</v>
      </c>
      <c r="C24" s="45">
        <v>9</v>
      </c>
      <c r="D24" s="45">
        <v>901</v>
      </c>
      <c r="E24" s="45">
        <v>9</v>
      </c>
      <c r="F24" s="46" t="s">
        <v>21</v>
      </c>
      <c r="G24" s="46">
        <v>1331</v>
      </c>
      <c r="H24" s="46">
        <f t="shared" si="1"/>
        <v>1464.1000000000001</v>
      </c>
      <c r="I24" s="47">
        <f>I23+120</f>
        <v>42460</v>
      </c>
      <c r="J24" s="48">
        <f t="shared" si="2"/>
        <v>56514260</v>
      </c>
      <c r="K24" s="48">
        <f t="shared" si="3"/>
        <v>61035400.800000004</v>
      </c>
      <c r="L24" s="49">
        <f t="shared" si="4"/>
        <v>127000</v>
      </c>
      <c r="M24" s="50">
        <f t="shared" si="5"/>
        <v>4392300</v>
      </c>
    </row>
    <row r="25" spans="1:13" x14ac:dyDescent="0.25">
      <c r="A25" s="45">
        <v>24</v>
      </c>
      <c r="B25" s="45">
        <v>902</v>
      </c>
      <c r="C25" s="45">
        <v>9</v>
      </c>
      <c r="D25" s="45">
        <v>902</v>
      </c>
      <c r="E25" s="45">
        <v>9</v>
      </c>
      <c r="F25" s="46" t="s">
        <v>18</v>
      </c>
      <c r="G25" s="46">
        <v>1227</v>
      </c>
      <c r="H25" s="46">
        <f t="shared" si="1"/>
        <v>1349.7</v>
      </c>
      <c r="I25" s="47">
        <f>I24</f>
        <v>42460</v>
      </c>
      <c r="J25" s="48">
        <f t="shared" si="2"/>
        <v>52098420</v>
      </c>
      <c r="K25" s="48">
        <f t="shared" si="3"/>
        <v>56266293.600000001</v>
      </c>
      <c r="L25" s="49">
        <f t="shared" si="4"/>
        <v>117000</v>
      </c>
      <c r="M25" s="50">
        <f t="shared" si="5"/>
        <v>4049100</v>
      </c>
    </row>
    <row r="26" spans="1:13" x14ac:dyDescent="0.25">
      <c r="A26" s="45">
        <v>25</v>
      </c>
      <c r="B26" s="45">
        <v>903</v>
      </c>
      <c r="C26" s="45">
        <v>9</v>
      </c>
      <c r="D26" s="45">
        <v>903</v>
      </c>
      <c r="E26" s="45">
        <v>9</v>
      </c>
      <c r="F26" s="46" t="s">
        <v>18</v>
      </c>
      <c r="G26" s="46">
        <v>1227</v>
      </c>
      <c r="H26" s="46">
        <f t="shared" si="1"/>
        <v>1349.7</v>
      </c>
      <c r="I26" s="47">
        <f>I25</f>
        <v>42460</v>
      </c>
      <c r="J26" s="48">
        <f t="shared" si="2"/>
        <v>52098420</v>
      </c>
      <c r="K26" s="48">
        <f t="shared" si="3"/>
        <v>56266293.600000001</v>
      </c>
      <c r="L26" s="49">
        <f t="shared" si="4"/>
        <v>117000</v>
      </c>
      <c r="M26" s="50">
        <f t="shared" si="5"/>
        <v>4049100</v>
      </c>
    </row>
    <row r="27" spans="1:13" x14ac:dyDescent="0.25">
      <c r="A27" s="45">
        <v>26</v>
      </c>
      <c r="B27" s="45">
        <v>1001</v>
      </c>
      <c r="C27" s="45">
        <v>10</v>
      </c>
      <c r="D27" s="45">
        <v>1001</v>
      </c>
      <c r="E27" s="45">
        <v>10</v>
      </c>
      <c r="F27" s="46" t="s">
        <v>21</v>
      </c>
      <c r="G27" s="46">
        <v>1331</v>
      </c>
      <c r="H27" s="46">
        <f t="shared" si="1"/>
        <v>1464.1000000000001</v>
      </c>
      <c r="I27" s="47">
        <f>I26+120</f>
        <v>42580</v>
      </c>
      <c r="J27" s="48">
        <f t="shared" si="2"/>
        <v>56673980</v>
      </c>
      <c r="K27" s="48">
        <f t="shared" si="3"/>
        <v>61207898.400000006</v>
      </c>
      <c r="L27" s="49">
        <f t="shared" si="4"/>
        <v>127500</v>
      </c>
      <c r="M27" s="50">
        <f t="shared" si="5"/>
        <v>4392300</v>
      </c>
    </row>
    <row r="28" spans="1:13" x14ac:dyDescent="0.25">
      <c r="A28" s="45">
        <v>27</v>
      </c>
      <c r="B28" s="45">
        <v>1002</v>
      </c>
      <c r="C28" s="45">
        <v>10</v>
      </c>
      <c r="D28" s="45">
        <v>1002</v>
      </c>
      <c r="E28" s="45">
        <v>10</v>
      </c>
      <c r="F28" s="46" t="s">
        <v>18</v>
      </c>
      <c r="G28" s="46">
        <v>1227</v>
      </c>
      <c r="H28" s="46">
        <f t="shared" si="1"/>
        <v>1349.7</v>
      </c>
      <c r="I28" s="47">
        <f>I27</f>
        <v>42580</v>
      </c>
      <c r="J28" s="48">
        <f t="shared" si="2"/>
        <v>52245660</v>
      </c>
      <c r="K28" s="48">
        <f t="shared" si="3"/>
        <v>56425312.800000004</v>
      </c>
      <c r="L28" s="49">
        <f t="shared" si="4"/>
        <v>117500</v>
      </c>
      <c r="M28" s="50">
        <f t="shared" si="5"/>
        <v>4049100</v>
      </c>
    </row>
    <row r="29" spans="1:13" x14ac:dyDescent="0.25">
      <c r="A29" s="45">
        <v>28</v>
      </c>
      <c r="B29" s="45">
        <v>1003</v>
      </c>
      <c r="C29" s="45">
        <v>10</v>
      </c>
      <c r="D29" s="45">
        <v>1003</v>
      </c>
      <c r="E29" s="45">
        <v>10</v>
      </c>
      <c r="F29" s="46" t="s">
        <v>18</v>
      </c>
      <c r="G29" s="46">
        <v>1227</v>
      </c>
      <c r="H29" s="46">
        <f t="shared" si="1"/>
        <v>1349.7</v>
      </c>
      <c r="I29" s="47">
        <f>I28</f>
        <v>42580</v>
      </c>
      <c r="J29" s="48">
        <f t="shared" si="2"/>
        <v>52245660</v>
      </c>
      <c r="K29" s="48">
        <f t="shared" si="3"/>
        <v>56425312.800000004</v>
      </c>
      <c r="L29" s="49">
        <f t="shared" si="4"/>
        <v>117500</v>
      </c>
      <c r="M29" s="50">
        <f t="shared" si="5"/>
        <v>4049100</v>
      </c>
    </row>
    <row r="30" spans="1:13" x14ac:dyDescent="0.25">
      <c r="A30" s="45">
        <v>29</v>
      </c>
      <c r="B30" s="45">
        <v>1101</v>
      </c>
      <c r="C30" s="45">
        <v>11</v>
      </c>
      <c r="D30" s="45">
        <v>1101</v>
      </c>
      <c r="E30" s="45">
        <v>11</v>
      </c>
      <c r="F30" s="46" t="s">
        <v>21</v>
      </c>
      <c r="G30" s="46">
        <v>1331</v>
      </c>
      <c r="H30" s="46">
        <f t="shared" si="1"/>
        <v>1464.1000000000001</v>
      </c>
      <c r="I30" s="47">
        <f>I29+120</f>
        <v>42700</v>
      </c>
      <c r="J30" s="48">
        <f t="shared" si="2"/>
        <v>56833700</v>
      </c>
      <c r="K30" s="48">
        <f t="shared" si="3"/>
        <v>61380396.000000007</v>
      </c>
      <c r="L30" s="49">
        <f t="shared" si="4"/>
        <v>128000</v>
      </c>
      <c r="M30" s="50">
        <f t="shared" si="5"/>
        <v>4392300</v>
      </c>
    </row>
    <row r="31" spans="1:13" x14ac:dyDescent="0.25">
      <c r="A31" s="45">
        <v>30</v>
      </c>
      <c r="B31" s="45">
        <v>1102</v>
      </c>
      <c r="C31" s="45">
        <v>11</v>
      </c>
      <c r="D31" s="45">
        <v>1102</v>
      </c>
      <c r="E31" s="45">
        <v>11</v>
      </c>
      <c r="F31" s="46" t="s">
        <v>18</v>
      </c>
      <c r="G31" s="46">
        <v>1227</v>
      </c>
      <c r="H31" s="46">
        <f t="shared" si="1"/>
        <v>1349.7</v>
      </c>
      <c r="I31" s="47">
        <f>I30</f>
        <v>42700</v>
      </c>
      <c r="J31" s="48">
        <f t="shared" si="2"/>
        <v>52392900</v>
      </c>
      <c r="K31" s="48">
        <f t="shared" si="3"/>
        <v>56584332</v>
      </c>
      <c r="L31" s="49">
        <f t="shared" si="4"/>
        <v>118000</v>
      </c>
      <c r="M31" s="50">
        <f t="shared" si="5"/>
        <v>4049100</v>
      </c>
    </row>
    <row r="32" spans="1:13" x14ac:dyDescent="0.25">
      <c r="A32" s="45">
        <v>31</v>
      </c>
      <c r="B32" s="45">
        <v>1103</v>
      </c>
      <c r="C32" s="45">
        <v>11</v>
      </c>
      <c r="D32" s="45">
        <v>1103</v>
      </c>
      <c r="E32" s="45">
        <v>11</v>
      </c>
      <c r="F32" s="46" t="s">
        <v>18</v>
      </c>
      <c r="G32" s="46">
        <v>1227</v>
      </c>
      <c r="H32" s="46">
        <f t="shared" si="1"/>
        <v>1349.7</v>
      </c>
      <c r="I32" s="47">
        <f>I31</f>
        <v>42700</v>
      </c>
      <c r="J32" s="48">
        <f t="shared" si="2"/>
        <v>52392900</v>
      </c>
      <c r="K32" s="48">
        <f t="shared" si="3"/>
        <v>56584332</v>
      </c>
      <c r="L32" s="49">
        <f t="shared" si="4"/>
        <v>118000</v>
      </c>
      <c r="M32" s="50">
        <f t="shared" si="5"/>
        <v>4049100</v>
      </c>
    </row>
    <row r="33" spans="1:13" x14ac:dyDescent="0.25">
      <c r="A33" s="45">
        <v>32</v>
      </c>
      <c r="B33" s="45">
        <v>1201</v>
      </c>
      <c r="C33" s="45">
        <v>12</v>
      </c>
      <c r="D33" s="45">
        <v>1201</v>
      </c>
      <c r="E33" s="45">
        <v>12</v>
      </c>
      <c r="F33" s="46" t="s">
        <v>21</v>
      </c>
      <c r="G33" s="46">
        <v>1331</v>
      </c>
      <c r="H33" s="46">
        <f t="shared" si="1"/>
        <v>1464.1000000000001</v>
      </c>
      <c r="I33" s="47">
        <f>I32+120</f>
        <v>42820</v>
      </c>
      <c r="J33" s="48">
        <f t="shared" si="2"/>
        <v>56993420</v>
      </c>
      <c r="K33" s="48">
        <f t="shared" si="3"/>
        <v>61552893.600000001</v>
      </c>
      <c r="L33" s="49">
        <f t="shared" si="4"/>
        <v>128000</v>
      </c>
      <c r="M33" s="50">
        <f t="shared" si="5"/>
        <v>4392300</v>
      </c>
    </row>
    <row r="34" spans="1:13" x14ac:dyDescent="0.25">
      <c r="A34" s="45">
        <v>33</v>
      </c>
      <c r="B34" s="45">
        <v>1202</v>
      </c>
      <c r="C34" s="45">
        <v>12</v>
      </c>
      <c r="D34" s="45">
        <v>1202</v>
      </c>
      <c r="E34" s="45">
        <v>12</v>
      </c>
      <c r="F34" s="46" t="s">
        <v>18</v>
      </c>
      <c r="G34" s="46">
        <v>1227</v>
      </c>
      <c r="H34" s="46">
        <f t="shared" si="1"/>
        <v>1349.7</v>
      </c>
      <c r="I34" s="47">
        <f>I33</f>
        <v>42820</v>
      </c>
      <c r="J34" s="48">
        <f t="shared" si="2"/>
        <v>52540140</v>
      </c>
      <c r="K34" s="48">
        <f t="shared" si="3"/>
        <v>56743351.200000003</v>
      </c>
      <c r="L34" s="49">
        <f t="shared" si="4"/>
        <v>118000</v>
      </c>
      <c r="M34" s="50">
        <f t="shared" si="5"/>
        <v>4049100</v>
      </c>
    </row>
    <row r="35" spans="1:13" x14ac:dyDescent="0.25">
      <c r="A35" s="45">
        <v>34</v>
      </c>
      <c r="B35" s="45">
        <v>1203</v>
      </c>
      <c r="C35" s="45">
        <v>12</v>
      </c>
      <c r="D35" s="45">
        <v>1203</v>
      </c>
      <c r="E35" s="45">
        <v>12</v>
      </c>
      <c r="F35" s="46" t="s">
        <v>18</v>
      </c>
      <c r="G35" s="46">
        <v>1227</v>
      </c>
      <c r="H35" s="46">
        <f t="shared" si="1"/>
        <v>1349.7</v>
      </c>
      <c r="I35" s="47">
        <f>I34</f>
        <v>42820</v>
      </c>
      <c r="J35" s="48">
        <f t="shared" si="2"/>
        <v>52540140</v>
      </c>
      <c r="K35" s="48">
        <f t="shared" si="3"/>
        <v>56743351.200000003</v>
      </c>
      <c r="L35" s="49">
        <f t="shared" si="4"/>
        <v>118000</v>
      </c>
      <c r="M35" s="50">
        <f t="shared" si="5"/>
        <v>4049100</v>
      </c>
    </row>
    <row r="36" spans="1:13" x14ac:dyDescent="0.25">
      <c r="A36" s="45">
        <v>35</v>
      </c>
      <c r="B36" s="45">
        <v>1301</v>
      </c>
      <c r="C36" s="45">
        <v>13</v>
      </c>
      <c r="D36" s="45">
        <v>1401</v>
      </c>
      <c r="E36" s="45">
        <v>14</v>
      </c>
      <c r="F36" s="46" t="s">
        <v>21</v>
      </c>
      <c r="G36" s="46">
        <v>1331</v>
      </c>
      <c r="H36" s="46">
        <f t="shared" si="1"/>
        <v>1464.1000000000001</v>
      </c>
      <c r="I36" s="47">
        <f>I35+120</f>
        <v>42940</v>
      </c>
      <c r="J36" s="48">
        <f t="shared" si="2"/>
        <v>57153140</v>
      </c>
      <c r="K36" s="48">
        <f t="shared" si="3"/>
        <v>61725391.200000003</v>
      </c>
      <c r="L36" s="49">
        <f t="shared" si="4"/>
        <v>128500</v>
      </c>
      <c r="M36" s="50">
        <f t="shared" si="5"/>
        <v>4392300</v>
      </c>
    </row>
    <row r="37" spans="1:13" x14ac:dyDescent="0.25">
      <c r="A37" s="45">
        <v>36</v>
      </c>
      <c r="B37" s="45">
        <v>1302</v>
      </c>
      <c r="C37" s="45">
        <v>13</v>
      </c>
      <c r="D37" s="45">
        <v>1402</v>
      </c>
      <c r="E37" s="45">
        <v>14</v>
      </c>
      <c r="F37" s="46" t="s">
        <v>18</v>
      </c>
      <c r="G37" s="46">
        <v>1227</v>
      </c>
      <c r="H37" s="46">
        <f t="shared" si="1"/>
        <v>1349.7</v>
      </c>
      <c r="I37" s="47">
        <f>I36</f>
        <v>42940</v>
      </c>
      <c r="J37" s="48">
        <f t="shared" si="2"/>
        <v>52687380</v>
      </c>
      <c r="K37" s="48">
        <f t="shared" si="3"/>
        <v>56902370.400000006</v>
      </c>
      <c r="L37" s="49">
        <f t="shared" si="4"/>
        <v>118500</v>
      </c>
      <c r="M37" s="50">
        <f t="shared" si="5"/>
        <v>4049100</v>
      </c>
    </row>
    <row r="38" spans="1:13" x14ac:dyDescent="0.25">
      <c r="A38" s="45">
        <v>37</v>
      </c>
      <c r="B38" s="51">
        <v>1303</v>
      </c>
      <c r="C38" s="51">
        <v>13</v>
      </c>
      <c r="D38" s="51">
        <v>1403</v>
      </c>
      <c r="E38" s="51">
        <v>14</v>
      </c>
      <c r="F38" s="46" t="s">
        <v>18</v>
      </c>
      <c r="G38" s="46">
        <v>1227</v>
      </c>
      <c r="H38" s="46">
        <f t="shared" si="1"/>
        <v>1349.7</v>
      </c>
      <c r="I38" s="47">
        <f>I37</f>
        <v>42940</v>
      </c>
      <c r="J38" s="48">
        <f t="shared" si="2"/>
        <v>52687380</v>
      </c>
      <c r="K38" s="48">
        <f t="shared" si="3"/>
        <v>56902370.400000006</v>
      </c>
      <c r="L38" s="49">
        <f t="shared" si="4"/>
        <v>118500</v>
      </c>
      <c r="M38" s="50">
        <f t="shared" si="5"/>
        <v>4049100</v>
      </c>
    </row>
    <row r="39" spans="1:13" x14ac:dyDescent="0.25">
      <c r="A39" s="45">
        <v>38</v>
      </c>
      <c r="B39" s="51">
        <v>1401</v>
      </c>
      <c r="C39" s="51">
        <v>14</v>
      </c>
      <c r="D39" s="51">
        <v>1501</v>
      </c>
      <c r="E39" s="51">
        <v>15</v>
      </c>
      <c r="F39" s="46" t="s">
        <v>21</v>
      </c>
      <c r="G39" s="46">
        <v>1331</v>
      </c>
      <c r="H39" s="46">
        <f t="shared" si="1"/>
        <v>1464.1000000000001</v>
      </c>
      <c r="I39" s="47">
        <f>I38+120</f>
        <v>43060</v>
      </c>
      <c r="J39" s="48">
        <f t="shared" si="2"/>
        <v>57312860</v>
      </c>
      <c r="K39" s="48">
        <f t="shared" si="3"/>
        <v>61897888.800000004</v>
      </c>
      <c r="L39" s="49">
        <f t="shared" si="4"/>
        <v>129000</v>
      </c>
      <c r="M39" s="50">
        <f t="shared" si="5"/>
        <v>4392300</v>
      </c>
    </row>
    <row r="40" spans="1:13" x14ac:dyDescent="0.25">
      <c r="A40" s="45">
        <v>39</v>
      </c>
      <c r="B40" s="51">
        <v>1402</v>
      </c>
      <c r="C40" s="51">
        <v>14</v>
      </c>
      <c r="D40" s="51">
        <v>1502</v>
      </c>
      <c r="E40" s="51">
        <v>15</v>
      </c>
      <c r="F40" s="46" t="s">
        <v>18</v>
      </c>
      <c r="G40" s="46">
        <v>1227</v>
      </c>
      <c r="H40" s="46">
        <f t="shared" si="1"/>
        <v>1349.7</v>
      </c>
      <c r="I40" s="47">
        <f>I39</f>
        <v>43060</v>
      </c>
      <c r="J40" s="48">
        <f t="shared" si="2"/>
        <v>52834620</v>
      </c>
      <c r="K40" s="48">
        <f t="shared" si="3"/>
        <v>57061389.600000001</v>
      </c>
      <c r="L40" s="49">
        <f t="shared" si="4"/>
        <v>119000</v>
      </c>
      <c r="M40" s="50">
        <f t="shared" si="5"/>
        <v>4049100</v>
      </c>
    </row>
    <row r="41" spans="1:13" x14ac:dyDescent="0.25">
      <c r="A41" s="45">
        <v>40</v>
      </c>
      <c r="B41" s="51">
        <v>1403</v>
      </c>
      <c r="C41" s="51">
        <v>14</v>
      </c>
      <c r="D41" s="51">
        <v>1503</v>
      </c>
      <c r="E41" s="51">
        <v>15</v>
      </c>
      <c r="F41" s="46" t="s">
        <v>18</v>
      </c>
      <c r="G41" s="46">
        <v>1227</v>
      </c>
      <c r="H41" s="46">
        <f t="shared" si="1"/>
        <v>1349.7</v>
      </c>
      <c r="I41" s="47">
        <f>I40</f>
        <v>43060</v>
      </c>
      <c r="J41" s="48">
        <f t="shared" si="2"/>
        <v>52834620</v>
      </c>
      <c r="K41" s="48">
        <f t="shared" si="3"/>
        <v>57061389.600000001</v>
      </c>
      <c r="L41" s="49">
        <f t="shared" si="4"/>
        <v>119000</v>
      </c>
      <c r="M41" s="50">
        <f t="shared" si="5"/>
        <v>4049100</v>
      </c>
    </row>
    <row r="42" spans="1:13" x14ac:dyDescent="0.25">
      <c r="A42" s="45">
        <v>41</v>
      </c>
      <c r="B42" s="51">
        <v>1501</v>
      </c>
      <c r="C42" s="51">
        <v>15</v>
      </c>
      <c r="D42" s="51">
        <v>1601</v>
      </c>
      <c r="E42" s="51">
        <v>16</v>
      </c>
      <c r="F42" s="46" t="s">
        <v>21</v>
      </c>
      <c r="G42" s="46">
        <v>1331</v>
      </c>
      <c r="H42" s="46">
        <f t="shared" si="1"/>
        <v>1464.1000000000001</v>
      </c>
      <c r="I42" s="47">
        <f>I41+120</f>
        <v>43180</v>
      </c>
      <c r="J42" s="48">
        <f t="shared" si="2"/>
        <v>57472580</v>
      </c>
      <c r="K42" s="48">
        <f t="shared" si="3"/>
        <v>62070386.400000006</v>
      </c>
      <c r="L42" s="49">
        <f t="shared" si="4"/>
        <v>129500</v>
      </c>
      <c r="M42" s="50">
        <f t="shared" si="5"/>
        <v>4392300</v>
      </c>
    </row>
    <row r="43" spans="1:13" x14ac:dyDescent="0.25">
      <c r="A43" s="45">
        <v>42</v>
      </c>
      <c r="B43" s="51">
        <v>1601</v>
      </c>
      <c r="C43" s="51">
        <v>16</v>
      </c>
      <c r="D43" s="51">
        <v>1701</v>
      </c>
      <c r="E43" s="51">
        <v>17</v>
      </c>
      <c r="F43" s="46" t="s">
        <v>21</v>
      </c>
      <c r="G43" s="46">
        <v>1331</v>
      </c>
      <c r="H43" s="46">
        <f t="shared" si="1"/>
        <v>1464.1000000000001</v>
      </c>
      <c r="I43" s="47">
        <f>I42+120</f>
        <v>43300</v>
      </c>
      <c r="J43" s="48">
        <f t="shared" si="2"/>
        <v>57632300</v>
      </c>
      <c r="K43" s="48">
        <f t="shared" si="3"/>
        <v>62242884.000000007</v>
      </c>
      <c r="L43" s="49">
        <f t="shared" si="4"/>
        <v>129500</v>
      </c>
      <c r="M43" s="50">
        <f t="shared" si="5"/>
        <v>4392300</v>
      </c>
    </row>
    <row r="44" spans="1:13" x14ac:dyDescent="0.25">
      <c r="A44" s="45">
        <v>43</v>
      </c>
      <c r="B44" s="51">
        <v>1602</v>
      </c>
      <c r="C44" s="51">
        <v>16</v>
      </c>
      <c r="D44" s="51">
        <v>1702</v>
      </c>
      <c r="E44" s="51">
        <v>17</v>
      </c>
      <c r="F44" s="46" t="s">
        <v>18</v>
      </c>
      <c r="G44" s="46">
        <v>1227</v>
      </c>
      <c r="H44" s="46">
        <f t="shared" si="1"/>
        <v>1349.7</v>
      </c>
      <c r="I44" s="47">
        <f>I43</f>
        <v>43300</v>
      </c>
      <c r="J44" s="48">
        <f t="shared" si="2"/>
        <v>53129100</v>
      </c>
      <c r="K44" s="48">
        <f t="shared" si="3"/>
        <v>57379428.000000007</v>
      </c>
      <c r="L44" s="49">
        <f t="shared" si="4"/>
        <v>119500</v>
      </c>
      <c r="M44" s="50">
        <f t="shared" si="5"/>
        <v>4049100</v>
      </c>
    </row>
    <row r="45" spans="1:13" x14ac:dyDescent="0.25">
      <c r="A45" s="45">
        <v>44</v>
      </c>
      <c r="B45" s="45">
        <v>1603</v>
      </c>
      <c r="C45" s="45">
        <v>16</v>
      </c>
      <c r="D45" s="45">
        <v>1703</v>
      </c>
      <c r="E45" s="45">
        <v>17</v>
      </c>
      <c r="F45" s="46" t="s">
        <v>18</v>
      </c>
      <c r="G45" s="46">
        <v>1227</v>
      </c>
      <c r="H45" s="46">
        <f t="shared" si="1"/>
        <v>1349.7</v>
      </c>
      <c r="I45" s="47">
        <f>I44</f>
        <v>43300</v>
      </c>
      <c r="J45" s="48">
        <f t="shared" si="2"/>
        <v>53129100</v>
      </c>
      <c r="K45" s="48">
        <f t="shared" si="3"/>
        <v>57379428.000000007</v>
      </c>
      <c r="L45" s="49">
        <f t="shared" si="4"/>
        <v>119500</v>
      </c>
      <c r="M45" s="50">
        <f t="shared" si="5"/>
        <v>4049100</v>
      </c>
    </row>
    <row r="46" spans="1:13" x14ac:dyDescent="0.25">
      <c r="A46" s="45">
        <v>45</v>
      </c>
      <c r="B46" s="45">
        <v>1701</v>
      </c>
      <c r="C46" s="45">
        <v>17</v>
      </c>
      <c r="D46" s="45">
        <v>1801</v>
      </c>
      <c r="E46" s="45">
        <v>18</v>
      </c>
      <c r="F46" s="46" t="s">
        <v>21</v>
      </c>
      <c r="G46" s="46">
        <v>1331</v>
      </c>
      <c r="H46" s="46">
        <f t="shared" si="1"/>
        <v>1464.1000000000001</v>
      </c>
      <c r="I46" s="47">
        <f>I45+120</f>
        <v>43420</v>
      </c>
      <c r="J46" s="48">
        <f t="shared" si="2"/>
        <v>57792020</v>
      </c>
      <c r="K46" s="48">
        <f t="shared" si="3"/>
        <v>62415381.600000001</v>
      </c>
      <c r="L46" s="49">
        <f t="shared" si="4"/>
        <v>130000</v>
      </c>
      <c r="M46" s="50">
        <f t="shared" si="5"/>
        <v>4392300</v>
      </c>
    </row>
    <row r="47" spans="1:13" x14ac:dyDescent="0.25">
      <c r="A47" s="45">
        <v>46</v>
      </c>
      <c r="B47" s="45">
        <v>1702</v>
      </c>
      <c r="C47" s="45">
        <v>17</v>
      </c>
      <c r="D47" s="45">
        <v>1802</v>
      </c>
      <c r="E47" s="45">
        <v>18</v>
      </c>
      <c r="F47" s="46" t="s">
        <v>18</v>
      </c>
      <c r="G47" s="46">
        <v>1227</v>
      </c>
      <c r="H47" s="46">
        <f t="shared" si="1"/>
        <v>1349.7</v>
      </c>
      <c r="I47" s="47">
        <f>I46</f>
        <v>43420</v>
      </c>
      <c r="J47" s="48">
        <f t="shared" si="2"/>
        <v>53276340</v>
      </c>
      <c r="K47" s="48">
        <f t="shared" si="3"/>
        <v>57538447.200000003</v>
      </c>
      <c r="L47" s="49">
        <f t="shared" si="4"/>
        <v>120000</v>
      </c>
      <c r="M47" s="50">
        <f t="shared" si="5"/>
        <v>4049100</v>
      </c>
    </row>
    <row r="48" spans="1:13" x14ac:dyDescent="0.25">
      <c r="A48" s="45">
        <v>47</v>
      </c>
      <c r="B48" s="45">
        <v>1703</v>
      </c>
      <c r="C48" s="45">
        <v>17</v>
      </c>
      <c r="D48" s="45">
        <v>1803</v>
      </c>
      <c r="E48" s="45">
        <v>18</v>
      </c>
      <c r="F48" s="46" t="s">
        <v>18</v>
      </c>
      <c r="G48" s="46">
        <v>1227</v>
      </c>
      <c r="H48" s="46">
        <f t="shared" si="1"/>
        <v>1349.7</v>
      </c>
      <c r="I48" s="47">
        <f>I47</f>
        <v>43420</v>
      </c>
      <c r="J48" s="48">
        <f t="shared" si="2"/>
        <v>53276340</v>
      </c>
      <c r="K48" s="48">
        <f t="shared" si="3"/>
        <v>57538447.200000003</v>
      </c>
      <c r="L48" s="49">
        <f t="shared" si="4"/>
        <v>120000</v>
      </c>
      <c r="M48" s="50">
        <f t="shared" si="5"/>
        <v>4049100</v>
      </c>
    </row>
    <row r="49" spans="1:13" x14ac:dyDescent="0.25">
      <c r="A49" s="45">
        <v>48</v>
      </c>
      <c r="B49" s="45">
        <v>1801</v>
      </c>
      <c r="C49" s="45">
        <v>18</v>
      </c>
      <c r="D49" s="45">
        <v>1901</v>
      </c>
      <c r="E49" s="45">
        <v>19</v>
      </c>
      <c r="F49" s="46" t="s">
        <v>21</v>
      </c>
      <c r="G49" s="46">
        <v>1331</v>
      </c>
      <c r="H49" s="46">
        <f t="shared" si="1"/>
        <v>1464.1000000000001</v>
      </c>
      <c r="I49" s="47">
        <f>I48+120</f>
        <v>43540</v>
      </c>
      <c r="J49" s="48">
        <f t="shared" si="2"/>
        <v>57951740</v>
      </c>
      <c r="K49" s="48">
        <f t="shared" si="3"/>
        <v>62587879.200000003</v>
      </c>
      <c r="L49" s="49">
        <f t="shared" si="4"/>
        <v>130500</v>
      </c>
      <c r="M49" s="50">
        <f t="shared" si="5"/>
        <v>4392300</v>
      </c>
    </row>
    <row r="50" spans="1:13" x14ac:dyDescent="0.25">
      <c r="A50" s="45">
        <v>49</v>
      </c>
      <c r="B50" s="45">
        <v>1802</v>
      </c>
      <c r="C50" s="45">
        <v>18</v>
      </c>
      <c r="D50" s="45">
        <v>1902</v>
      </c>
      <c r="E50" s="45">
        <v>19</v>
      </c>
      <c r="F50" s="46" t="s">
        <v>18</v>
      </c>
      <c r="G50" s="46">
        <v>1227</v>
      </c>
      <c r="H50" s="46">
        <f t="shared" si="1"/>
        <v>1349.7</v>
      </c>
      <c r="I50" s="47">
        <f>I49</f>
        <v>43540</v>
      </c>
      <c r="J50" s="48">
        <f t="shared" si="2"/>
        <v>53423580</v>
      </c>
      <c r="K50" s="48">
        <f t="shared" si="3"/>
        <v>57697466.400000006</v>
      </c>
      <c r="L50" s="49">
        <f t="shared" si="4"/>
        <v>120000</v>
      </c>
      <c r="M50" s="50">
        <f t="shared" si="5"/>
        <v>4049100</v>
      </c>
    </row>
    <row r="51" spans="1:13" x14ac:dyDescent="0.25">
      <c r="A51" s="45">
        <v>50</v>
      </c>
      <c r="B51" s="45">
        <v>1803</v>
      </c>
      <c r="C51" s="45">
        <v>18</v>
      </c>
      <c r="D51" s="45">
        <v>1903</v>
      </c>
      <c r="E51" s="45">
        <v>19</v>
      </c>
      <c r="F51" s="46" t="s">
        <v>18</v>
      </c>
      <c r="G51" s="46">
        <v>1227</v>
      </c>
      <c r="H51" s="46">
        <f t="shared" si="1"/>
        <v>1349.7</v>
      </c>
      <c r="I51" s="47">
        <f>I50</f>
        <v>43540</v>
      </c>
      <c r="J51" s="48">
        <f t="shared" si="2"/>
        <v>53423580</v>
      </c>
      <c r="K51" s="48">
        <f t="shared" si="3"/>
        <v>57697466.400000006</v>
      </c>
      <c r="L51" s="49">
        <f t="shared" si="4"/>
        <v>120000</v>
      </c>
      <c r="M51" s="50">
        <f t="shared" si="5"/>
        <v>4049100</v>
      </c>
    </row>
    <row r="52" spans="1:13" x14ac:dyDescent="0.25">
      <c r="A52" s="45">
        <v>51</v>
      </c>
      <c r="B52" s="45">
        <v>1901</v>
      </c>
      <c r="C52" s="45">
        <v>19</v>
      </c>
      <c r="D52" s="45">
        <v>2001</v>
      </c>
      <c r="E52" s="45">
        <v>20</v>
      </c>
      <c r="F52" s="46" t="s">
        <v>21</v>
      </c>
      <c r="G52" s="46">
        <v>1331</v>
      </c>
      <c r="H52" s="46">
        <f t="shared" si="1"/>
        <v>1464.1000000000001</v>
      </c>
      <c r="I52" s="47">
        <f>I51+120</f>
        <v>43660</v>
      </c>
      <c r="J52" s="48">
        <f t="shared" si="2"/>
        <v>58111460</v>
      </c>
      <c r="K52" s="48">
        <f t="shared" si="3"/>
        <v>62760376.800000004</v>
      </c>
      <c r="L52" s="49">
        <f t="shared" si="4"/>
        <v>131000</v>
      </c>
      <c r="M52" s="50">
        <f t="shared" si="5"/>
        <v>4392300</v>
      </c>
    </row>
    <row r="53" spans="1:13" x14ac:dyDescent="0.25">
      <c r="A53" s="45">
        <v>52</v>
      </c>
      <c r="B53" s="45">
        <v>1902</v>
      </c>
      <c r="C53" s="45">
        <v>19</v>
      </c>
      <c r="D53" s="45">
        <v>2002</v>
      </c>
      <c r="E53" s="45">
        <v>20</v>
      </c>
      <c r="F53" s="46" t="s">
        <v>18</v>
      </c>
      <c r="G53" s="46">
        <v>1227</v>
      </c>
      <c r="H53" s="46">
        <f t="shared" si="1"/>
        <v>1349.7</v>
      </c>
      <c r="I53" s="47">
        <f>I52</f>
        <v>43660</v>
      </c>
      <c r="J53" s="48">
        <f t="shared" si="2"/>
        <v>53570820</v>
      </c>
      <c r="K53" s="48">
        <f t="shared" si="3"/>
        <v>57856485.600000001</v>
      </c>
      <c r="L53" s="49">
        <f t="shared" si="4"/>
        <v>120500</v>
      </c>
      <c r="M53" s="50">
        <f t="shared" si="5"/>
        <v>4049100</v>
      </c>
    </row>
    <row r="54" spans="1:13" x14ac:dyDescent="0.25">
      <c r="A54" s="45">
        <v>53</v>
      </c>
      <c r="B54" s="45">
        <v>1903</v>
      </c>
      <c r="C54" s="45">
        <v>19</v>
      </c>
      <c r="D54" s="45">
        <v>2003</v>
      </c>
      <c r="E54" s="45">
        <v>20</v>
      </c>
      <c r="F54" s="46" t="s">
        <v>18</v>
      </c>
      <c r="G54" s="46">
        <v>1227</v>
      </c>
      <c r="H54" s="46">
        <f t="shared" si="1"/>
        <v>1349.7</v>
      </c>
      <c r="I54" s="47">
        <f>I53</f>
        <v>43660</v>
      </c>
      <c r="J54" s="48">
        <f t="shared" si="2"/>
        <v>53570820</v>
      </c>
      <c r="K54" s="48">
        <f t="shared" si="3"/>
        <v>57856485.600000001</v>
      </c>
      <c r="L54" s="49">
        <f t="shared" si="4"/>
        <v>120500</v>
      </c>
      <c r="M54" s="50">
        <f t="shared" si="5"/>
        <v>4049100</v>
      </c>
    </row>
    <row r="55" spans="1:13" x14ac:dyDescent="0.25">
      <c r="A55" s="45">
        <v>54</v>
      </c>
      <c r="B55" s="45">
        <v>2001</v>
      </c>
      <c r="C55" s="45">
        <v>20</v>
      </c>
      <c r="D55" s="45">
        <v>2101</v>
      </c>
      <c r="E55" s="45">
        <v>21</v>
      </c>
      <c r="F55" s="46" t="s">
        <v>21</v>
      </c>
      <c r="G55" s="46">
        <v>1331</v>
      </c>
      <c r="H55" s="46">
        <f t="shared" si="1"/>
        <v>1464.1000000000001</v>
      </c>
      <c r="I55" s="47">
        <f>I54+120</f>
        <v>43780</v>
      </c>
      <c r="J55" s="48">
        <f t="shared" si="2"/>
        <v>58271180</v>
      </c>
      <c r="K55" s="48">
        <f t="shared" si="3"/>
        <v>62932874.400000006</v>
      </c>
      <c r="L55" s="49">
        <f t="shared" si="4"/>
        <v>131000</v>
      </c>
      <c r="M55" s="50">
        <f t="shared" si="5"/>
        <v>4392300</v>
      </c>
    </row>
    <row r="56" spans="1:13" x14ac:dyDescent="0.25">
      <c r="A56" s="45">
        <v>55</v>
      </c>
      <c r="B56" s="45">
        <v>2002</v>
      </c>
      <c r="C56" s="45">
        <v>20</v>
      </c>
      <c r="D56" s="45">
        <v>2102</v>
      </c>
      <c r="E56" s="45">
        <v>21</v>
      </c>
      <c r="F56" s="46" t="s">
        <v>18</v>
      </c>
      <c r="G56" s="46">
        <v>1227</v>
      </c>
      <c r="H56" s="46">
        <f t="shared" si="1"/>
        <v>1349.7</v>
      </c>
      <c r="I56" s="47">
        <f>I55</f>
        <v>43780</v>
      </c>
      <c r="J56" s="48">
        <f t="shared" si="2"/>
        <v>53718060</v>
      </c>
      <c r="K56" s="48">
        <f t="shared" si="3"/>
        <v>58015504.800000004</v>
      </c>
      <c r="L56" s="49">
        <f t="shared" si="4"/>
        <v>121000</v>
      </c>
      <c r="M56" s="50">
        <f t="shared" si="5"/>
        <v>4049100</v>
      </c>
    </row>
    <row r="57" spans="1:13" x14ac:dyDescent="0.25">
      <c r="A57" s="45">
        <v>56</v>
      </c>
      <c r="B57" s="45">
        <v>2003</v>
      </c>
      <c r="C57" s="45">
        <v>20</v>
      </c>
      <c r="D57" s="45">
        <v>2103</v>
      </c>
      <c r="E57" s="45">
        <v>21</v>
      </c>
      <c r="F57" s="46" t="s">
        <v>18</v>
      </c>
      <c r="G57" s="46">
        <v>1227</v>
      </c>
      <c r="H57" s="46">
        <f t="shared" si="1"/>
        <v>1349.7</v>
      </c>
      <c r="I57" s="47">
        <f>I56</f>
        <v>43780</v>
      </c>
      <c r="J57" s="48">
        <f t="shared" si="2"/>
        <v>53718060</v>
      </c>
      <c r="K57" s="48">
        <f t="shared" si="3"/>
        <v>58015504.800000004</v>
      </c>
      <c r="L57" s="49">
        <f t="shared" si="4"/>
        <v>121000</v>
      </c>
      <c r="M57" s="50">
        <f t="shared" si="5"/>
        <v>4049100</v>
      </c>
    </row>
    <row r="58" spans="1:13" x14ac:dyDescent="0.25">
      <c r="A58" s="45">
        <v>57</v>
      </c>
      <c r="B58" s="45">
        <v>2101</v>
      </c>
      <c r="C58" s="45">
        <v>21</v>
      </c>
      <c r="D58" s="45">
        <v>2201</v>
      </c>
      <c r="E58" s="45">
        <v>22</v>
      </c>
      <c r="F58" s="46" t="s">
        <v>21</v>
      </c>
      <c r="G58" s="46">
        <v>1331</v>
      </c>
      <c r="H58" s="46">
        <f t="shared" si="1"/>
        <v>1464.1000000000001</v>
      </c>
      <c r="I58" s="47">
        <f>I57+120</f>
        <v>43900</v>
      </c>
      <c r="J58" s="48">
        <f t="shared" si="2"/>
        <v>58430900</v>
      </c>
      <c r="K58" s="48">
        <f t="shared" si="3"/>
        <v>63105372.000000007</v>
      </c>
      <c r="L58" s="49">
        <f t="shared" si="4"/>
        <v>131500</v>
      </c>
      <c r="M58" s="50">
        <f t="shared" si="5"/>
        <v>4392300</v>
      </c>
    </row>
    <row r="59" spans="1:13" x14ac:dyDescent="0.25">
      <c r="A59" s="45">
        <v>58</v>
      </c>
      <c r="B59" s="45">
        <v>2102</v>
      </c>
      <c r="C59" s="45">
        <v>21</v>
      </c>
      <c r="D59" s="45">
        <v>2202</v>
      </c>
      <c r="E59" s="45">
        <v>22</v>
      </c>
      <c r="F59" s="46" t="s">
        <v>18</v>
      </c>
      <c r="G59" s="46">
        <v>1227</v>
      </c>
      <c r="H59" s="46">
        <f t="shared" si="1"/>
        <v>1349.7</v>
      </c>
      <c r="I59" s="47">
        <f>I58</f>
        <v>43900</v>
      </c>
      <c r="J59" s="48">
        <f t="shared" si="2"/>
        <v>53865300</v>
      </c>
      <c r="K59" s="48">
        <f t="shared" si="3"/>
        <v>58174524.000000007</v>
      </c>
      <c r="L59" s="49">
        <f t="shared" si="4"/>
        <v>121000</v>
      </c>
      <c r="M59" s="50">
        <f t="shared" si="5"/>
        <v>4049100</v>
      </c>
    </row>
    <row r="60" spans="1:13" x14ac:dyDescent="0.25">
      <c r="A60" s="45">
        <v>59</v>
      </c>
      <c r="B60" s="45">
        <v>2103</v>
      </c>
      <c r="C60" s="45">
        <v>21</v>
      </c>
      <c r="D60" s="45">
        <v>2203</v>
      </c>
      <c r="E60" s="45">
        <v>22</v>
      </c>
      <c r="F60" s="46" t="s">
        <v>18</v>
      </c>
      <c r="G60" s="46">
        <v>1227</v>
      </c>
      <c r="H60" s="46">
        <f t="shared" si="1"/>
        <v>1349.7</v>
      </c>
      <c r="I60" s="47">
        <f>I59</f>
        <v>43900</v>
      </c>
      <c r="J60" s="48">
        <f t="shared" si="2"/>
        <v>53865300</v>
      </c>
      <c r="K60" s="48">
        <f t="shared" si="3"/>
        <v>58174524.000000007</v>
      </c>
      <c r="L60" s="49">
        <f t="shared" si="4"/>
        <v>121000</v>
      </c>
      <c r="M60" s="50">
        <f t="shared" si="5"/>
        <v>4049100</v>
      </c>
    </row>
    <row r="61" spans="1:13" x14ac:dyDescent="0.25">
      <c r="A61" s="45">
        <v>60</v>
      </c>
      <c r="B61" s="45">
        <v>2201</v>
      </c>
      <c r="C61" s="45">
        <v>22</v>
      </c>
      <c r="D61" s="45">
        <v>2301</v>
      </c>
      <c r="E61" s="45">
        <v>23</v>
      </c>
      <c r="F61" s="46" t="s">
        <v>21</v>
      </c>
      <c r="G61" s="46">
        <v>1331</v>
      </c>
      <c r="H61" s="46">
        <f t="shared" si="1"/>
        <v>1464.1000000000001</v>
      </c>
      <c r="I61" s="47">
        <f>I60+120</f>
        <v>44020</v>
      </c>
      <c r="J61" s="48">
        <f t="shared" si="2"/>
        <v>58590620</v>
      </c>
      <c r="K61" s="48">
        <f t="shared" si="3"/>
        <v>63277869.600000001</v>
      </c>
      <c r="L61" s="49">
        <f t="shared" si="4"/>
        <v>132000</v>
      </c>
      <c r="M61" s="50">
        <f t="shared" si="5"/>
        <v>4392300</v>
      </c>
    </row>
    <row r="62" spans="1:13" x14ac:dyDescent="0.25">
      <c r="A62" s="45">
        <v>61</v>
      </c>
      <c r="B62" s="45">
        <v>2301</v>
      </c>
      <c r="C62" s="45">
        <v>23</v>
      </c>
      <c r="D62" s="45">
        <v>2401</v>
      </c>
      <c r="E62" s="45">
        <v>24</v>
      </c>
      <c r="F62" s="46" t="s">
        <v>21</v>
      </c>
      <c r="G62" s="46">
        <v>1331</v>
      </c>
      <c r="H62" s="46">
        <f t="shared" ref="H62:H104" si="6">G62*1.1</f>
        <v>1464.1000000000001</v>
      </c>
      <c r="I62" s="47">
        <f>I61+120</f>
        <v>44140</v>
      </c>
      <c r="J62" s="48">
        <f t="shared" si="2"/>
        <v>58750340</v>
      </c>
      <c r="K62" s="48">
        <f t="shared" si="3"/>
        <v>63450367.200000003</v>
      </c>
      <c r="L62" s="49">
        <f t="shared" si="4"/>
        <v>132000</v>
      </c>
      <c r="M62" s="50">
        <f t="shared" si="5"/>
        <v>4392300</v>
      </c>
    </row>
    <row r="63" spans="1:13" x14ac:dyDescent="0.25">
      <c r="A63" s="45">
        <v>62</v>
      </c>
      <c r="B63" s="45">
        <v>2302</v>
      </c>
      <c r="C63" s="45">
        <v>23</v>
      </c>
      <c r="D63" s="45">
        <v>2402</v>
      </c>
      <c r="E63" s="45">
        <v>24</v>
      </c>
      <c r="F63" s="46" t="s">
        <v>18</v>
      </c>
      <c r="G63" s="46">
        <v>1227</v>
      </c>
      <c r="H63" s="46">
        <f t="shared" si="6"/>
        <v>1349.7</v>
      </c>
      <c r="I63" s="47">
        <f>I62</f>
        <v>44140</v>
      </c>
      <c r="J63" s="48">
        <f t="shared" si="2"/>
        <v>54159780</v>
      </c>
      <c r="K63" s="48">
        <f t="shared" si="3"/>
        <v>58492562.400000006</v>
      </c>
      <c r="L63" s="49">
        <f t="shared" si="4"/>
        <v>122000</v>
      </c>
      <c r="M63" s="50">
        <f t="shared" si="5"/>
        <v>4049100</v>
      </c>
    </row>
    <row r="64" spans="1:13" x14ac:dyDescent="0.25">
      <c r="A64" s="45">
        <v>63</v>
      </c>
      <c r="B64" s="45">
        <v>2303</v>
      </c>
      <c r="C64" s="45">
        <v>23</v>
      </c>
      <c r="D64" s="45">
        <v>2403</v>
      </c>
      <c r="E64" s="45">
        <v>24</v>
      </c>
      <c r="F64" s="46" t="s">
        <v>18</v>
      </c>
      <c r="G64" s="46">
        <v>1227</v>
      </c>
      <c r="H64" s="46">
        <f t="shared" si="6"/>
        <v>1349.7</v>
      </c>
      <c r="I64" s="47">
        <f>I63</f>
        <v>44140</v>
      </c>
      <c r="J64" s="48">
        <f t="shared" si="2"/>
        <v>54159780</v>
      </c>
      <c r="K64" s="48">
        <f t="shared" si="3"/>
        <v>58492562.400000006</v>
      </c>
      <c r="L64" s="49">
        <f t="shared" si="4"/>
        <v>122000</v>
      </c>
      <c r="M64" s="50">
        <f t="shared" si="5"/>
        <v>4049100</v>
      </c>
    </row>
    <row r="65" spans="1:13" x14ac:dyDescent="0.25">
      <c r="A65" s="45">
        <v>64</v>
      </c>
      <c r="B65" s="45">
        <v>2401</v>
      </c>
      <c r="C65" s="45">
        <v>24</v>
      </c>
      <c r="D65" s="45">
        <v>2501</v>
      </c>
      <c r="E65" s="45">
        <v>25</v>
      </c>
      <c r="F65" s="46" t="s">
        <v>21</v>
      </c>
      <c r="G65" s="46">
        <v>1331</v>
      </c>
      <c r="H65" s="46">
        <f t="shared" si="6"/>
        <v>1464.1000000000001</v>
      </c>
      <c r="I65" s="47">
        <f>I64+120</f>
        <v>44260</v>
      </c>
      <c r="J65" s="48">
        <f t="shared" si="2"/>
        <v>58910060</v>
      </c>
      <c r="K65" s="48">
        <f t="shared" si="3"/>
        <v>63622864.800000004</v>
      </c>
      <c r="L65" s="49">
        <f t="shared" si="4"/>
        <v>132500</v>
      </c>
      <c r="M65" s="50">
        <f t="shared" si="5"/>
        <v>4392300</v>
      </c>
    </row>
    <row r="66" spans="1:13" x14ac:dyDescent="0.25">
      <c r="A66" s="45">
        <v>65</v>
      </c>
      <c r="B66" s="45">
        <v>2402</v>
      </c>
      <c r="C66" s="45">
        <v>24</v>
      </c>
      <c r="D66" s="45">
        <v>2502</v>
      </c>
      <c r="E66" s="45">
        <v>25</v>
      </c>
      <c r="F66" s="46" t="s">
        <v>18</v>
      </c>
      <c r="G66" s="46">
        <v>1227</v>
      </c>
      <c r="H66" s="46">
        <f t="shared" si="6"/>
        <v>1349.7</v>
      </c>
      <c r="I66" s="47">
        <f>I65</f>
        <v>44260</v>
      </c>
      <c r="J66" s="48">
        <f t="shared" si="2"/>
        <v>54307020</v>
      </c>
      <c r="K66" s="48">
        <f t="shared" si="3"/>
        <v>58651581.600000001</v>
      </c>
      <c r="L66" s="49">
        <f t="shared" si="4"/>
        <v>122000</v>
      </c>
      <c r="M66" s="50">
        <f t="shared" si="5"/>
        <v>4049100</v>
      </c>
    </row>
    <row r="67" spans="1:13" x14ac:dyDescent="0.25">
      <c r="A67" s="45">
        <v>66</v>
      </c>
      <c r="B67" s="45">
        <v>2403</v>
      </c>
      <c r="C67" s="45">
        <v>24</v>
      </c>
      <c r="D67" s="45">
        <v>2503</v>
      </c>
      <c r="E67" s="45">
        <v>25</v>
      </c>
      <c r="F67" s="46" t="s">
        <v>18</v>
      </c>
      <c r="G67" s="46">
        <v>1227</v>
      </c>
      <c r="H67" s="46">
        <f t="shared" si="6"/>
        <v>1349.7</v>
      </c>
      <c r="I67" s="47">
        <f>I66</f>
        <v>44260</v>
      </c>
      <c r="J67" s="48">
        <f t="shared" ref="J67:J104" si="7">G67*I67</f>
        <v>54307020</v>
      </c>
      <c r="K67" s="48">
        <f t="shared" ref="K67:K104" si="8">J67*1.08</f>
        <v>58651581.600000001</v>
      </c>
      <c r="L67" s="49">
        <f t="shared" ref="L67:L104" si="9">MROUND((K67*0.025/12),500)</f>
        <v>122000</v>
      </c>
      <c r="M67" s="50">
        <f t="shared" ref="M67:M104" si="10">H67*3000</f>
        <v>4049100</v>
      </c>
    </row>
    <row r="68" spans="1:13" x14ac:dyDescent="0.25">
      <c r="A68" s="45">
        <v>67</v>
      </c>
      <c r="B68" s="45">
        <v>2501</v>
      </c>
      <c r="C68" s="45">
        <v>25</v>
      </c>
      <c r="D68" s="45">
        <v>2601</v>
      </c>
      <c r="E68" s="45">
        <v>26</v>
      </c>
      <c r="F68" s="46" t="s">
        <v>21</v>
      </c>
      <c r="G68" s="46">
        <v>1331</v>
      </c>
      <c r="H68" s="46">
        <f t="shared" si="6"/>
        <v>1464.1000000000001</v>
      </c>
      <c r="I68" s="47">
        <f>I67+120</f>
        <v>44380</v>
      </c>
      <c r="J68" s="48">
        <f t="shared" si="7"/>
        <v>59069780</v>
      </c>
      <c r="K68" s="48">
        <f t="shared" si="8"/>
        <v>63795362.400000006</v>
      </c>
      <c r="L68" s="49">
        <f t="shared" si="9"/>
        <v>133000</v>
      </c>
      <c r="M68" s="50">
        <f t="shared" si="10"/>
        <v>4392300</v>
      </c>
    </row>
    <row r="69" spans="1:13" x14ac:dyDescent="0.25">
      <c r="A69" s="45">
        <v>68</v>
      </c>
      <c r="B69" s="45">
        <v>2502</v>
      </c>
      <c r="C69" s="45">
        <v>25</v>
      </c>
      <c r="D69" s="45">
        <v>2602</v>
      </c>
      <c r="E69" s="45">
        <v>26</v>
      </c>
      <c r="F69" s="46" t="s">
        <v>18</v>
      </c>
      <c r="G69" s="46">
        <v>1227</v>
      </c>
      <c r="H69" s="46">
        <f t="shared" si="6"/>
        <v>1349.7</v>
      </c>
      <c r="I69" s="47">
        <f>I68</f>
        <v>44380</v>
      </c>
      <c r="J69" s="48">
        <f t="shared" si="7"/>
        <v>54454260</v>
      </c>
      <c r="K69" s="48">
        <f t="shared" si="8"/>
        <v>58810600.800000004</v>
      </c>
      <c r="L69" s="49">
        <f t="shared" si="9"/>
        <v>122500</v>
      </c>
      <c r="M69" s="50">
        <f t="shared" si="10"/>
        <v>4049100</v>
      </c>
    </row>
    <row r="70" spans="1:13" x14ac:dyDescent="0.25">
      <c r="A70" s="45">
        <v>69</v>
      </c>
      <c r="B70" s="45">
        <v>2503</v>
      </c>
      <c r="C70" s="45">
        <v>25</v>
      </c>
      <c r="D70" s="45">
        <v>2603</v>
      </c>
      <c r="E70" s="45">
        <v>26</v>
      </c>
      <c r="F70" s="46" t="s">
        <v>18</v>
      </c>
      <c r="G70" s="46">
        <v>1227</v>
      </c>
      <c r="H70" s="46">
        <f t="shared" si="6"/>
        <v>1349.7</v>
      </c>
      <c r="I70" s="47">
        <f>I69</f>
        <v>44380</v>
      </c>
      <c r="J70" s="48">
        <f t="shared" si="7"/>
        <v>54454260</v>
      </c>
      <c r="K70" s="48">
        <f t="shared" si="8"/>
        <v>58810600.800000004</v>
      </c>
      <c r="L70" s="49">
        <f t="shared" si="9"/>
        <v>122500</v>
      </c>
      <c r="M70" s="50">
        <f t="shared" si="10"/>
        <v>4049100</v>
      </c>
    </row>
    <row r="71" spans="1:13" x14ac:dyDescent="0.25">
      <c r="A71" s="45">
        <v>70</v>
      </c>
      <c r="B71" s="45">
        <v>2601</v>
      </c>
      <c r="C71" s="45">
        <v>26</v>
      </c>
      <c r="D71" s="45">
        <v>2701</v>
      </c>
      <c r="E71" s="45">
        <v>27</v>
      </c>
      <c r="F71" s="46" t="s">
        <v>21</v>
      </c>
      <c r="G71" s="46">
        <v>1331</v>
      </c>
      <c r="H71" s="46">
        <f t="shared" si="6"/>
        <v>1464.1000000000001</v>
      </c>
      <c r="I71" s="47">
        <f>I70+120</f>
        <v>44500</v>
      </c>
      <c r="J71" s="48">
        <f t="shared" si="7"/>
        <v>59229500</v>
      </c>
      <c r="K71" s="48">
        <f t="shared" si="8"/>
        <v>63967860.000000007</v>
      </c>
      <c r="L71" s="49">
        <f t="shared" si="9"/>
        <v>133500</v>
      </c>
      <c r="M71" s="50">
        <f t="shared" si="10"/>
        <v>4392300</v>
      </c>
    </row>
    <row r="72" spans="1:13" x14ac:dyDescent="0.25">
      <c r="A72" s="45">
        <v>71</v>
      </c>
      <c r="B72" s="45">
        <v>2602</v>
      </c>
      <c r="C72" s="45">
        <v>26</v>
      </c>
      <c r="D72" s="45">
        <v>2702</v>
      </c>
      <c r="E72" s="45">
        <v>27</v>
      </c>
      <c r="F72" s="46" t="s">
        <v>18</v>
      </c>
      <c r="G72" s="46">
        <v>1227</v>
      </c>
      <c r="H72" s="46">
        <f t="shared" si="6"/>
        <v>1349.7</v>
      </c>
      <c r="I72" s="47">
        <f>I71</f>
        <v>44500</v>
      </c>
      <c r="J72" s="48">
        <f t="shared" si="7"/>
        <v>54601500</v>
      </c>
      <c r="K72" s="48">
        <f t="shared" si="8"/>
        <v>58969620.000000007</v>
      </c>
      <c r="L72" s="49">
        <f t="shared" si="9"/>
        <v>123000</v>
      </c>
      <c r="M72" s="50">
        <f t="shared" si="10"/>
        <v>4049100</v>
      </c>
    </row>
    <row r="73" spans="1:13" x14ac:dyDescent="0.25">
      <c r="A73" s="45">
        <v>72</v>
      </c>
      <c r="B73" s="45">
        <v>2603</v>
      </c>
      <c r="C73" s="45">
        <v>26</v>
      </c>
      <c r="D73" s="45">
        <v>2703</v>
      </c>
      <c r="E73" s="45">
        <v>27</v>
      </c>
      <c r="F73" s="46" t="s">
        <v>18</v>
      </c>
      <c r="G73" s="46">
        <v>1227</v>
      </c>
      <c r="H73" s="46">
        <f t="shared" si="6"/>
        <v>1349.7</v>
      </c>
      <c r="I73" s="47">
        <f>I72</f>
        <v>44500</v>
      </c>
      <c r="J73" s="48">
        <f t="shared" si="7"/>
        <v>54601500</v>
      </c>
      <c r="K73" s="48">
        <f t="shared" si="8"/>
        <v>58969620.000000007</v>
      </c>
      <c r="L73" s="49">
        <f t="shared" si="9"/>
        <v>123000</v>
      </c>
      <c r="M73" s="50">
        <f t="shared" si="10"/>
        <v>4049100</v>
      </c>
    </row>
    <row r="74" spans="1:13" x14ac:dyDescent="0.25">
      <c r="A74" s="45">
        <v>73</v>
      </c>
      <c r="B74" s="45">
        <v>2701</v>
      </c>
      <c r="C74" s="45">
        <v>27</v>
      </c>
      <c r="D74" s="45">
        <v>2801</v>
      </c>
      <c r="E74" s="45">
        <v>28</v>
      </c>
      <c r="F74" s="46" t="s">
        <v>21</v>
      </c>
      <c r="G74" s="46">
        <v>1331</v>
      </c>
      <c r="H74" s="46">
        <f t="shared" si="6"/>
        <v>1464.1000000000001</v>
      </c>
      <c r="I74" s="47">
        <f>I73+120</f>
        <v>44620</v>
      </c>
      <c r="J74" s="48">
        <f t="shared" si="7"/>
        <v>59389220</v>
      </c>
      <c r="K74" s="48">
        <f t="shared" si="8"/>
        <v>64140357.600000001</v>
      </c>
      <c r="L74" s="49">
        <f t="shared" si="9"/>
        <v>133500</v>
      </c>
      <c r="M74" s="50">
        <f t="shared" si="10"/>
        <v>4392300</v>
      </c>
    </row>
    <row r="75" spans="1:13" x14ac:dyDescent="0.25">
      <c r="A75" s="45">
        <v>74</v>
      </c>
      <c r="B75" s="45">
        <v>2702</v>
      </c>
      <c r="C75" s="45">
        <v>27</v>
      </c>
      <c r="D75" s="45">
        <v>2802</v>
      </c>
      <c r="E75" s="45">
        <v>28</v>
      </c>
      <c r="F75" s="46" t="s">
        <v>18</v>
      </c>
      <c r="G75" s="46">
        <v>1227</v>
      </c>
      <c r="H75" s="46">
        <f t="shared" si="6"/>
        <v>1349.7</v>
      </c>
      <c r="I75" s="47">
        <f>I74</f>
        <v>44620</v>
      </c>
      <c r="J75" s="48">
        <f t="shared" si="7"/>
        <v>54748740</v>
      </c>
      <c r="K75" s="48">
        <f t="shared" si="8"/>
        <v>59128639.200000003</v>
      </c>
      <c r="L75" s="49">
        <f t="shared" si="9"/>
        <v>123000</v>
      </c>
      <c r="M75" s="50">
        <f t="shared" si="10"/>
        <v>4049100</v>
      </c>
    </row>
    <row r="76" spans="1:13" x14ac:dyDescent="0.25">
      <c r="A76" s="45">
        <v>75</v>
      </c>
      <c r="B76" s="45">
        <v>2703</v>
      </c>
      <c r="C76" s="45">
        <v>27</v>
      </c>
      <c r="D76" s="45">
        <v>2803</v>
      </c>
      <c r="E76" s="45">
        <v>28</v>
      </c>
      <c r="F76" s="46" t="s">
        <v>18</v>
      </c>
      <c r="G76" s="46">
        <v>1227</v>
      </c>
      <c r="H76" s="46">
        <f t="shared" si="6"/>
        <v>1349.7</v>
      </c>
      <c r="I76" s="47">
        <f>I75</f>
        <v>44620</v>
      </c>
      <c r="J76" s="48">
        <f t="shared" si="7"/>
        <v>54748740</v>
      </c>
      <c r="K76" s="48">
        <f t="shared" si="8"/>
        <v>59128639.200000003</v>
      </c>
      <c r="L76" s="49">
        <f t="shared" si="9"/>
        <v>123000</v>
      </c>
      <c r="M76" s="50">
        <f t="shared" si="10"/>
        <v>4049100</v>
      </c>
    </row>
    <row r="77" spans="1:13" x14ac:dyDescent="0.25">
      <c r="A77" s="45">
        <v>76</v>
      </c>
      <c r="B77" s="45">
        <v>2801</v>
      </c>
      <c r="C77" s="45">
        <v>28</v>
      </c>
      <c r="D77" s="45">
        <v>2901</v>
      </c>
      <c r="E77" s="45">
        <v>29</v>
      </c>
      <c r="F77" s="46" t="s">
        <v>21</v>
      </c>
      <c r="G77" s="46">
        <v>1331</v>
      </c>
      <c r="H77" s="46">
        <f t="shared" si="6"/>
        <v>1464.1000000000001</v>
      </c>
      <c r="I77" s="47">
        <f>I76+120</f>
        <v>44740</v>
      </c>
      <c r="J77" s="48">
        <f t="shared" si="7"/>
        <v>59548940</v>
      </c>
      <c r="K77" s="48">
        <f t="shared" si="8"/>
        <v>64312855.200000003</v>
      </c>
      <c r="L77" s="49">
        <f t="shared" si="9"/>
        <v>134000</v>
      </c>
      <c r="M77" s="50">
        <f t="shared" si="10"/>
        <v>4392300</v>
      </c>
    </row>
    <row r="78" spans="1:13" x14ac:dyDescent="0.25">
      <c r="A78" s="45">
        <v>77</v>
      </c>
      <c r="B78" s="45">
        <v>2901</v>
      </c>
      <c r="C78" s="45">
        <v>29</v>
      </c>
      <c r="D78" s="45">
        <v>3001</v>
      </c>
      <c r="E78" s="45">
        <v>30</v>
      </c>
      <c r="F78" s="46" t="s">
        <v>21</v>
      </c>
      <c r="G78" s="46">
        <v>1331</v>
      </c>
      <c r="H78" s="46">
        <f t="shared" si="6"/>
        <v>1464.1000000000001</v>
      </c>
      <c r="I78" s="47">
        <f>I77+120</f>
        <v>44860</v>
      </c>
      <c r="J78" s="48">
        <f t="shared" si="7"/>
        <v>59708660</v>
      </c>
      <c r="K78" s="48">
        <f t="shared" si="8"/>
        <v>64485352.800000004</v>
      </c>
      <c r="L78" s="49">
        <f t="shared" si="9"/>
        <v>134500</v>
      </c>
      <c r="M78" s="50">
        <f t="shared" si="10"/>
        <v>4392300</v>
      </c>
    </row>
    <row r="79" spans="1:13" x14ac:dyDescent="0.25">
      <c r="A79" s="45">
        <v>78</v>
      </c>
      <c r="B79" s="45">
        <v>2902</v>
      </c>
      <c r="C79" s="45">
        <v>29</v>
      </c>
      <c r="D79" s="45">
        <v>3002</v>
      </c>
      <c r="E79" s="45">
        <v>30</v>
      </c>
      <c r="F79" s="46" t="s">
        <v>18</v>
      </c>
      <c r="G79" s="46">
        <v>1227</v>
      </c>
      <c r="H79" s="46">
        <f t="shared" si="6"/>
        <v>1349.7</v>
      </c>
      <c r="I79" s="47">
        <f>I78</f>
        <v>44860</v>
      </c>
      <c r="J79" s="48">
        <f t="shared" si="7"/>
        <v>55043220</v>
      </c>
      <c r="K79" s="48">
        <f t="shared" si="8"/>
        <v>59446677.600000001</v>
      </c>
      <c r="L79" s="49">
        <f t="shared" si="9"/>
        <v>124000</v>
      </c>
      <c r="M79" s="50">
        <f t="shared" si="10"/>
        <v>4049100</v>
      </c>
    </row>
    <row r="80" spans="1:13" x14ac:dyDescent="0.25">
      <c r="A80" s="45">
        <v>79</v>
      </c>
      <c r="B80" s="45">
        <v>2903</v>
      </c>
      <c r="C80" s="45">
        <v>29</v>
      </c>
      <c r="D80" s="45">
        <v>3003</v>
      </c>
      <c r="E80" s="45">
        <v>30</v>
      </c>
      <c r="F80" s="46" t="s">
        <v>18</v>
      </c>
      <c r="G80" s="46">
        <v>1227</v>
      </c>
      <c r="H80" s="46">
        <f t="shared" si="6"/>
        <v>1349.7</v>
      </c>
      <c r="I80" s="47">
        <f>I79</f>
        <v>44860</v>
      </c>
      <c r="J80" s="48">
        <f t="shared" si="7"/>
        <v>55043220</v>
      </c>
      <c r="K80" s="48">
        <f t="shared" si="8"/>
        <v>59446677.600000001</v>
      </c>
      <c r="L80" s="49">
        <f t="shared" si="9"/>
        <v>124000</v>
      </c>
      <c r="M80" s="50">
        <f t="shared" si="10"/>
        <v>4049100</v>
      </c>
    </row>
    <row r="81" spans="1:13" x14ac:dyDescent="0.25">
      <c r="A81" s="45">
        <v>80</v>
      </c>
      <c r="B81" s="45">
        <v>3001</v>
      </c>
      <c r="C81" s="45">
        <v>30</v>
      </c>
      <c r="D81" s="45">
        <v>3101</v>
      </c>
      <c r="E81" s="45">
        <v>31</v>
      </c>
      <c r="F81" s="46" t="s">
        <v>21</v>
      </c>
      <c r="G81" s="46">
        <v>1331</v>
      </c>
      <c r="H81" s="46">
        <f t="shared" si="6"/>
        <v>1464.1000000000001</v>
      </c>
      <c r="I81" s="47">
        <f>I80+120</f>
        <v>44980</v>
      </c>
      <c r="J81" s="48">
        <f t="shared" si="7"/>
        <v>59868380</v>
      </c>
      <c r="K81" s="48">
        <f t="shared" si="8"/>
        <v>64657850.400000006</v>
      </c>
      <c r="L81" s="49">
        <f t="shared" si="9"/>
        <v>134500</v>
      </c>
      <c r="M81" s="50">
        <f t="shared" si="10"/>
        <v>4392300</v>
      </c>
    </row>
    <row r="82" spans="1:13" x14ac:dyDescent="0.25">
      <c r="A82" s="45">
        <v>81</v>
      </c>
      <c r="B82" s="45">
        <v>3002</v>
      </c>
      <c r="C82" s="45">
        <v>30</v>
      </c>
      <c r="D82" s="45">
        <v>3102</v>
      </c>
      <c r="E82" s="45">
        <v>31</v>
      </c>
      <c r="F82" s="46" t="s">
        <v>18</v>
      </c>
      <c r="G82" s="46">
        <v>1227</v>
      </c>
      <c r="H82" s="46">
        <f t="shared" si="6"/>
        <v>1349.7</v>
      </c>
      <c r="I82" s="47">
        <f>I81</f>
        <v>44980</v>
      </c>
      <c r="J82" s="48">
        <f t="shared" si="7"/>
        <v>55190460</v>
      </c>
      <c r="K82" s="48">
        <f t="shared" si="8"/>
        <v>59605696.800000004</v>
      </c>
      <c r="L82" s="49">
        <f t="shared" si="9"/>
        <v>124000</v>
      </c>
      <c r="M82" s="50">
        <f t="shared" si="10"/>
        <v>4049100</v>
      </c>
    </row>
    <row r="83" spans="1:13" x14ac:dyDescent="0.25">
      <c r="A83" s="45">
        <v>82</v>
      </c>
      <c r="B83" s="45">
        <v>3003</v>
      </c>
      <c r="C83" s="45">
        <v>30</v>
      </c>
      <c r="D83" s="45">
        <v>3103</v>
      </c>
      <c r="E83" s="45">
        <v>31</v>
      </c>
      <c r="F83" s="46" t="s">
        <v>18</v>
      </c>
      <c r="G83" s="46">
        <v>1227</v>
      </c>
      <c r="H83" s="46">
        <f t="shared" si="6"/>
        <v>1349.7</v>
      </c>
      <c r="I83" s="47">
        <f>I82</f>
        <v>44980</v>
      </c>
      <c r="J83" s="48">
        <f t="shared" si="7"/>
        <v>55190460</v>
      </c>
      <c r="K83" s="48">
        <f t="shared" si="8"/>
        <v>59605696.800000004</v>
      </c>
      <c r="L83" s="49">
        <f t="shared" si="9"/>
        <v>124000</v>
      </c>
      <c r="M83" s="50">
        <f t="shared" si="10"/>
        <v>4049100</v>
      </c>
    </row>
    <row r="84" spans="1:13" x14ac:dyDescent="0.25">
      <c r="A84" s="45">
        <v>83</v>
      </c>
      <c r="B84" s="45">
        <v>3101</v>
      </c>
      <c r="C84" s="45">
        <v>31</v>
      </c>
      <c r="D84" s="45">
        <v>3201</v>
      </c>
      <c r="E84" s="45">
        <v>32</v>
      </c>
      <c r="F84" s="46" t="s">
        <v>21</v>
      </c>
      <c r="G84" s="46">
        <v>1331</v>
      </c>
      <c r="H84" s="46">
        <f t="shared" si="6"/>
        <v>1464.1000000000001</v>
      </c>
      <c r="I84" s="47">
        <f>I83+120</f>
        <v>45100</v>
      </c>
      <c r="J84" s="48">
        <f t="shared" si="7"/>
        <v>60028100</v>
      </c>
      <c r="K84" s="48">
        <f t="shared" si="8"/>
        <v>64830348.000000007</v>
      </c>
      <c r="L84" s="49">
        <f t="shared" si="9"/>
        <v>135000</v>
      </c>
      <c r="M84" s="50">
        <f t="shared" si="10"/>
        <v>4392300</v>
      </c>
    </row>
    <row r="85" spans="1:13" x14ac:dyDescent="0.25">
      <c r="A85" s="45">
        <v>84</v>
      </c>
      <c r="B85" s="45">
        <v>3102</v>
      </c>
      <c r="C85" s="45">
        <v>31</v>
      </c>
      <c r="D85" s="45">
        <v>3202</v>
      </c>
      <c r="E85" s="45">
        <v>32</v>
      </c>
      <c r="F85" s="46" t="s">
        <v>18</v>
      </c>
      <c r="G85" s="46">
        <v>1227</v>
      </c>
      <c r="H85" s="46">
        <f t="shared" si="6"/>
        <v>1349.7</v>
      </c>
      <c r="I85" s="47">
        <f>I84</f>
        <v>45100</v>
      </c>
      <c r="J85" s="48">
        <f t="shared" si="7"/>
        <v>55337700</v>
      </c>
      <c r="K85" s="48">
        <f t="shared" si="8"/>
        <v>59764716.000000007</v>
      </c>
      <c r="L85" s="49">
        <f t="shared" si="9"/>
        <v>124500</v>
      </c>
      <c r="M85" s="50">
        <f t="shared" si="10"/>
        <v>4049100</v>
      </c>
    </row>
    <row r="86" spans="1:13" x14ac:dyDescent="0.25">
      <c r="A86" s="45">
        <v>85</v>
      </c>
      <c r="B86" s="45">
        <v>3103</v>
      </c>
      <c r="C86" s="45">
        <v>31</v>
      </c>
      <c r="D86" s="45">
        <v>3203</v>
      </c>
      <c r="E86" s="45">
        <v>32</v>
      </c>
      <c r="F86" s="46" t="s">
        <v>18</v>
      </c>
      <c r="G86" s="46">
        <v>1227</v>
      </c>
      <c r="H86" s="46">
        <f t="shared" si="6"/>
        <v>1349.7</v>
      </c>
      <c r="I86" s="47">
        <f>I85</f>
        <v>45100</v>
      </c>
      <c r="J86" s="48">
        <f t="shared" si="7"/>
        <v>55337700</v>
      </c>
      <c r="K86" s="48">
        <f t="shared" si="8"/>
        <v>59764716.000000007</v>
      </c>
      <c r="L86" s="49">
        <f t="shared" si="9"/>
        <v>124500</v>
      </c>
      <c r="M86" s="50">
        <f t="shared" si="10"/>
        <v>4049100</v>
      </c>
    </row>
    <row r="87" spans="1:13" x14ac:dyDescent="0.25">
      <c r="A87" s="45">
        <v>86</v>
      </c>
      <c r="B87" s="45">
        <v>3201</v>
      </c>
      <c r="C87" s="45">
        <v>32</v>
      </c>
      <c r="D87" s="45">
        <v>3301</v>
      </c>
      <c r="E87" s="45">
        <v>33</v>
      </c>
      <c r="F87" s="46" t="s">
        <v>21</v>
      </c>
      <c r="G87" s="46">
        <v>1331</v>
      </c>
      <c r="H87" s="46">
        <f t="shared" si="6"/>
        <v>1464.1000000000001</v>
      </c>
      <c r="I87" s="47">
        <f>I86+120</f>
        <v>45220</v>
      </c>
      <c r="J87" s="48">
        <f t="shared" si="7"/>
        <v>60187820</v>
      </c>
      <c r="K87" s="48">
        <f t="shared" si="8"/>
        <v>65002845.600000001</v>
      </c>
      <c r="L87" s="49">
        <f t="shared" si="9"/>
        <v>135500</v>
      </c>
      <c r="M87" s="50">
        <f t="shared" si="10"/>
        <v>4392300</v>
      </c>
    </row>
    <row r="88" spans="1:13" x14ac:dyDescent="0.25">
      <c r="A88" s="45">
        <v>87</v>
      </c>
      <c r="B88" s="45">
        <v>3202</v>
      </c>
      <c r="C88" s="45">
        <v>32</v>
      </c>
      <c r="D88" s="45">
        <v>3302</v>
      </c>
      <c r="E88" s="45">
        <v>33</v>
      </c>
      <c r="F88" s="46" t="s">
        <v>18</v>
      </c>
      <c r="G88" s="46">
        <v>1227</v>
      </c>
      <c r="H88" s="46">
        <f t="shared" si="6"/>
        <v>1349.7</v>
      </c>
      <c r="I88" s="47">
        <f>I87</f>
        <v>45220</v>
      </c>
      <c r="J88" s="48">
        <f t="shared" si="7"/>
        <v>55484940</v>
      </c>
      <c r="K88" s="48">
        <f t="shared" si="8"/>
        <v>59923735.200000003</v>
      </c>
      <c r="L88" s="49">
        <f t="shared" si="9"/>
        <v>125000</v>
      </c>
      <c r="M88" s="50">
        <f t="shared" si="10"/>
        <v>4049100</v>
      </c>
    </row>
    <row r="89" spans="1:13" x14ac:dyDescent="0.25">
      <c r="A89" s="45">
        <v>88</v>
      </c>
      <c r="B89" s="45">
        <v>3203</v>
      </c>
      <c r="C89" s="45">
        <v>32</v>
      </c>
      <c r="D89" s="45">
        <v>3303</v>
      </c>
      <c r="E89" s="45">
        <v>33</v>
      </c>
      <c r="F89" s="46" t="s">
        <v>18</v>
      </c>
      <c r="G89" s="46">
        <v>1227</v>
      </c>
      <c r="H89" s="46">
        <f t="shared" si="6"/>
        <v>1349.7</v>
      </c>
      <c r="I89" s="47">
        <f>I88</f>
        <v>45220</v>
      </c>
      <c r="J89" s="48">
        <f t="shared" si="7"/>
        <v>55484940</v>
      </c>
      <c r="K89" s="48">
        <f t="shared" si="8"/>
        <v>59923735.200000003</v>
      </c>
      <c r="L89" s="49">
        <f t="shared" si="9"/>
        <v>125000</v>
      </c>
      <c r="M89" s="50">
        <f t="shared" si="10"/>
        <v>4049100</v>
      </c>
    </row>
    <row r="90" spans="1:13" x14ac:dyDescent="0.25">
      <c r="A90" s="45">
        <v>89</v>
      </c>
      <c r="B90" s="45">
        <v>3301</v>
      </c>
      <c r="C90" s="45">
        <v>33</v>
      </c>
      <c r="D90" s="45">
        <v>3401</v>
      </c>
      <c r="E90" s="45">
        <v>34</v>
      </c>
      <c r="F90" s="46" t="s">
        <v>21</v>
      </c>
      <c r="G90" s="46">
        <v>1331</v>
      </c>
      <c r="H90" s="46">
        <f t="shared" si="6"/>
        <v>1464.1000000000001</v>
      </c>
      <c r="I90" s="47">
        <f>I89+120</f>
        <v>45340</v>
      </c>
      <c r="J90" s="48">
        <f t="shared" si="7"/>
        <v>60347540</v>
      </c>
      <c r="K90" s="48">
        <f t="shared" si="8"/>
        <v>65175343.200000003</v>
      </c>
      <c r="L90" s="49">
        <f t="shared" si="9"/>
        <v>136000</v>
      </c>
      <c r="M90" s="50">
        <f t="shared" si="10"/>
        <v>4392300</v>
      </c>
    </row>
    <row r="91" spans="1:13" x14ac:dyDescent="0.25">
      <c r="A91" s="45">
        <v>90</v>
      </c>
      <c r="B91" s="45">
        <v>3302</v>
      </c>
      <c r="C91" s="45">
        <v>33</v>
      </c>
      <c r="D91" s="45">
        <v>3402</v>
      </c>
      <c r="E91" s="45">
        <v>34</v>
      </c>
      <c r="F91" s="46" t="s">
        <v>18</v>
      </c>
      <c r="G91" s="46">
        <v>1227</v>
      </c>
      <c r="H91" s="46">
        <f t="shared" si="6"/>
        <v>1349.7</v>
      </c>
      <c r="I91" s="47">
        <f>I90</f>
        <v>45340</v>
      </c>
      <c r="J91" s="48">
        <f t="shared" si="7"/>
        <v>55632180</v>
      </c>
      <c r="K91" s="48">
        <f t="shared" si="8"/>
        <v>60082754.400000006</v>
      </c>
      <c r="L91" s="49">
        <f t="shared" si="9"/>
        <v>125000</v>
      </c>
      <c r="M91" s="50">
        <f t="shared" si="10"/>
        <v>4049100</v>
      </c>
    </row>
    <row r="92" spans="1:13" x14ac:dyDescent="0.25">
      <c r="A92" s="45">
        <v>91</v>
      </c>
      <c r="B92" s="45">
        <v>3303</v>
      </c>
      <c r="C92" s="45">
        <v>33</v>
      </c>
      <c r="D92" s="45">
        <v>3403</v>
      </c>
      <c r="E92" s="45">
        <v>34</v>
      </c>
      <c r="F92" s="46" t="s">
        <v>18</v>
      </c>
      <c r="G92" s="46">
        <v>1227</v>
      </c>
      <c r="H92" s="46">
        <f t="shared" si="6"/>
        <v>1349.7</v>
      </c>
      <c r="I92" s="47">
        <f>I91</f>
        <v>45340</v>
      </c>
      <c r="J92" s="48">
        <f t="shared" si="7"/>
        <v>55632180</v>
      </c>
      <c r="K92" s="48">
        <f t="shared" si="8"/>
        <v>60082754.400000006</v>
      </c>
      <c r="L92" s="49">
        <f t="shared" si="9"/>
        <v>125000</v>
      </c>
      <c r="M92" s="50">
        <f t="shared" si="10"/>
        <v>4049100</v>
      </c>
    </row>
    <row r="93" spans="1:13" x14ac:dyDescent="0.25">
      <c r="A93" s="45">
        <v>92</v>
      </c>
      <c r="B93" s="45">
        <v>3401</v>
      </c>
      <c r="C93" s="45">
        <v>34</v>
      </c>
      <c r="D93" s="45">
        <v>3501</v>
      </c>
      <c r="E93" s="45">
        <v>35</v>
      </c>
      <c r="F93" s="46" t="s">
        <v>21</v>
      </c>
      <c r="G93" s="46">
        <v>1331</v>
      </c>
      <c r="H93" s="46">
        <f t="shared" si="6"/>
        <v>1464.1000000000001</v>
      </c>
      <c r="I93" s="47">
        <f>I92+120</f>
        <v>45460</v>
      </c>
      <c r="J93" s="48">
        <f t="shared" si="7"/>
        <v>60507260</v>
      </c>
      <c r="K93" s="48">
        <f t="shared" si="8"/>
        <v>65347840.800000004</v>
      </c>
      <c r="L93" s="49">
        <f t="shared" si="9"/>
        <v>136000</v>
      </c>
      <c r="M93" s="50">
        <f t="shared" si="10"/>
        <v>4392300</v>
      </c>
    </row>
    <row r="94" spans="1:13" x14ac:dyDescent="0.25">
      <c r="A94" s="45">
        <v>93</v>
      </c>
      <c r="B94" s="45">
        <v>3402</v>
      </c>
      <c r="C94" s="45">
        <v>34</v>
      </c>
      <c r="D94" s="45">
        <v>3502</v>
      </c>
      <c r="E94" s="45">
        <v>35</v>
      </c>
      <c r="F94" s="46" t="s">
        <v>18</v>
      </c>
      <c r="G94" s="46">
        <v>1227</v>
      </c>
      <c r="H94" s="46">
        <f t="shared" si="6"/>
        <v>1349.7</v>
      </c>
      <c r="I94" s="47">
        <f>I93</f>
        <v>45460</v>
      </c>
      <c r="J94" s="48">
        <f t="shared" si="7"/>
        <v>55779420</v>
      </c>
      <c r="K94" s="48">
        <f t="shared" si="8"/>
        <v>60241773.600000001</v>
      </c>
      <c r="L94" s="49">
        <f t="shared" si="9"/>
        <v>125500</v>
      </c>
      <c r="M94" s="50">
        <f t="shared" si="10"/>
        <v>4049100</v>
      </c>
    </row>
    <row r="95" spans="1:13" x14ac:dyDescent="0.25">
      <c r="A95" s="45">
        <v>94</v>
      </c>
      <c r="B95" s="45">
        <v>3403</v>
      </c>
      <c r="C95" s="45">
        <v>34</v>
      </c>
      <c r="D95" s="45">
        <v>3503</v>
      </c>
      <c r="E95" s="45">
        <v>35</v>
      </c>
      <c r="F95" s="46" t="s">
        <v>18</v>
      </c>
      <c r="G95" s="46">
        <v>1227</v>
      </c>
      <c r="H95" s="46">
        <f t="shared" si="6"/>
        <v>1349.7</v>
      </c>
      <c r="I95" s="47">
        <f>I94</f>
        <v>45460</v>
      </c>
      <c r="J95" s="48">
        <f t="shared" si="7"/>
        <v>55779420</v>
      </c>
      <c r="K95" s="48">
        <f t="shared" si="8"/>
        <v>60241773.600000001</v>
      </c>
      <c r="L95" s="49">
        <f t="shared" si="9"/>
        <v>125500</v>
      </c>
      <c r="M95" s="50">
        <f t="shared" si="10"/>
        <v>4049100</v>
      </c>
    </row>
    <row r="96" spans="1:13" x14ac:dyDescent="0.25">
      <c r="A96" s="45">
        <v>95</v>
      </c>
      <c r="B96" s="45">
        <v>3501</v>
      </c>
      <c r="C96" s="45">
        <v>35</v>
      </c>
      <c r="D96" s="45">
        <v>3601</v>
      </c>
      <c r="E96" s="45">
        <v>36</v>
      </c>
      <c r="F96" s="46" t="s">
        <v>21</v>
      </c>
      <c r="G96" s="46">
        <v>1331</v>
      </c>
      <c r="H96" s="46">
        <f t="shared" si="6"/>
        <v>1464.1000000000001</v>
      </c>
      <c r="I96" s="47">
        <f>I95+120</f>
        <v>45580</v>
      </c>
      <c r="J96" s="48">
        <f t="shared" si="7"/>
        <v>60666980</v>
      </c>
      <c r="K96" s="48">
        <f t="shared" si="8"/>
        <v>65520338.400000006</v>
      </c>
      <c r="L96" s="49">
        <f t="shared" si="9"/>
        <v>136500</v>
      </c>
      <c r="M96" s="50">
        <f t="shared" si="10"/>
        <v>4392300</v>
      </c>
    </row>
    <row r="97" spans="1:13" x14ac:dyDescent="0.25">
      <c r="A97" s="45">
        <v>96</v>
      </c>
      <c r="B97" s="45">
        <v>3502</v>
      </c>
      <c r="C97" s="45">
        <v>35</v>
      </c>
      <c r="D97" s="45">
        <v>3602</v>
      </c>
      <c r="E97" s="45">
        <v>36</v>
      </c>
      <c r="F97" s="46" t="s">
        <v>18</v>
      </c>
      <c r="G97" s="46">
        <v>1227</v>
      </c>
      <c r="H97" s="46">
        <f t="shared" si="6"/>
        <v>1349.7</v>
      </c>
      <c r="I97" s="47">
        <f>I96</f>
        <v>45580</v>
      </c>
      <c r="J97" s="48">
        <f t="shared" si="7"/>
        <v>55926660</v>
      </c>
      <c r="K97" s="48">
        <f t="shared" si="8"/>
        <v>60400792.800000004</v>
      </c>
      <c r="L97" s="49">
        <f t="shared" si="9"/>
        <v>126000</v>
      </c>
      <c r="M97" s="50">
        <f t="shared" si="10"/>
        <v>4049100</v>
      </c>
    </row>
    <row r="98" spans="1:13" x14ac:dyDescent="0.25">
      <c r="A98" s="45">
        <v>97</v>
      </c>
      <c r="B98" s="45">
        <v>3503</v>
      </c>
      <c r="C98" s="45">
        <v>35</v>
      </c>
      <c r="D98" s="45">
        <v>3603</v>
      </c>
      <c r="E98" s="45">
        <v>36</v>
      </c>
      <c r="F98" s="46" t="s">
        <v>18</v>
      </c>
      <c r="G98" s="46">
        <v>1227</v>
      </c>
      <c r="H98" s="46">
        <f t="shared" si="6"/>
        <v>1349.7</v>
      </c>
      <c r="I98" s="47">
        <f>I97</f>
        <v>45580</v>
      </c>
      <c r="J98" s="48">
        <f t="shared" si="7"/>
        <v>55926660</v>
      </c>
      <c r="K98" s="48">
        <f t="shared" si="8"/>
        <v>60400792.800000004</v>
      </c>
      <c r="L98" s="49">
        <f t="shared" si="9"/>
        <v>126000</v>
      </c>
      <c r="M98" s="50">
        <f t="shared" si="10"/>
        <v>4049100</v>
      </c>
    </row>
    <row r="99" spans="1:13" x14ac:dyDescent="0.25">
      <c r="A99" s="45">
        <v>98</v>
      </c>
      <c r="B99" s="51">
        <v>3601</v>
      </c>
      <c r="C99" s="51">
        <v>36</v>
      </c>
      <c r="D99" s="51">
        <v>3701</v>
      </c>
      <c r="E99" s="51">
        <v>37</v>
      </c>
      <c r="F99" s="46" t="s">
        <v>21</v>
      </c>
      <c r="G99" s="46">
        <v>1331</v>
      </c>
      <c r="H99" s="46">
        <f t="shared" si="6"/>
        <v>1464.1000000000001</v>
      </c>
      <c r="I99" s="47">
        <f>I98+120</f>
        <v>45700</v>
      </c>
      <c r="J99" s="48">
        <f t="shared" si="7"/>
        <v>60826700</v>
      </c>
      <c r="K99" s="48">
        <f t="shared" si="8"/>
        <v>65692836.000000007</v>
      </c>
      <c r="L99" s="49">
        <f t="shared" si="9"/>
        <v>137000</v>
      </c>
      <c r="M99" s="50">
        <f t="shared" si="10"/>
        <v>4392300</v>
      </c>
    </row>
    <row r="100" spans="1:13" x14ac:dyDescent="0.25">
      <c r="A100" s="45">
        <v>99</v>
      </c>
      <c r="B100" s="45">
        <v>3603</v>
      </c>
      <c r="C100" s="45">
        <v>36</v>
      </c>
      <c r="D100" s="45">
        <v>3703</v>
      </c>
      <c r="E100" s="45">
        <v>37</v>
      </c>
      <c r="F100" s="46" t="s">
        <v>18</v>
      </c>
      <c r="G100" s="46">
        <v>1227</v>
      </c>
      <c r="H100" s="46">
        <f t="shared" si="6"/>
        <v>1349.7</v>
      </c>
      <c r="I100" s="47">
        <f>I99</f>
        <v>45700</v>
      </c>
      <c r="J100" s="48">
        <f t="shared" si="7"/>
        <v>56073900</v>
      </c>
      <c r="K100" s="48">
        <f t="shared" si="8"/>
        <v>60559812.000000007</v>
      </c>
      <c r="L100" s="49">
        <f t="shared" si="9"/>
        <v>126000</v>
      </c>
      <c r="M100" s="50">
        <f t="shared" si="10"/>
        <v>4049100</v>
      </c>
    </row>
    <row r="101" spans="1:13" x14ac:dyDescent="0.25">
      <c r="A101" s="45">
        <v>100</v>
      </c>
      <c r="B101" s="45">
        <v>3701</v>
      </c>
      <c r="C101" s="45">
        <v>37</v>
      </c>
      <c r="D101" s="45">
        <v>3801</v>
      </c>
      <c r="E101" s="45">
        <v>38</v>
      </c>
      <c r="F101" s="46" t="s">
        <v>21</v>
      </c>
      <c r="G101" s="46">
        <v>1331</v>
      </c>
      <c r="H101" s="46">
        <f t="shared" si="6"/>
        <v>1464.1000000000001</v>
      </c>
      <c r="I101" s="47">
        <f>I100+120</f>
        <v>45820</v>
      </c>
      <c r="J101" s="48">
        <f t="shared" si="7"/>
        <v>60986420</v>
      </c>
      <c r="K101" s="48">
        <f t="shared" si="8"/>
        <v>65865333.600000001</v>
      </c>
      <c r="L101" s="49">
        <f t="shared" si="9"/>
        <v>137000</v>
      </c>
      <c r="M101" s="50">
        <f t="shared" si="10"/>
        <v>4392300</v>
      </c>
    </row>
    <row r="102" spans="1:13" s="39" customFormat="1" ht="27" x14ac:dyDescent="0.25">
      <c r="A102" s="52">
        <v>101</v>
      </c>
      <c r="B102" s="53" t="s">
        <v>65</v>
      </c>
      <c r="C102" s="53" t="s">
        <v>66</v>
      </c>
      <c r="D102" s="53" t="s">
        <v>73</v>
      </c>
      <c r="E102" s="53" t="s">
        <v>67</v>
      </c>
      <c r="F102" s="54" t="s">
        <v>36</v>
      </c>
      <c r="G102" s="55">
        <v>2454</v>
      </c>
      <c r="H102" s="54">
        <f t="shared" si="6"/>
        <v>2699.4</v>
      </c>
      <c r="I102" s="47">
        <f>I101+120</f>
        <v>45940</v>
      </c>
      <c r="J102" s="48">
        <f t="shared" si="7"/>
        <v>112736760</v>
      </c>
      <c r="K102" s="48">
        <f t="shared" si="8"/>
        <v>121755700.80000001</v>
      </c>
      <c r="L102" s="56">
        <f t="shared" si="9"/>
        <v>253500</v>
      </c>
      <c r="M102" s="57">
        <f t="shared" si="10"/>
        <v>8098200</v>
      </c>
    </row>
    <row r="103" spans="1:13" s="39" customFormat="1" ht="27" x14ac:dyDescent="0.25">
      <c r="A103" s="52">
        <v>102</v>
      </c>
      <c r="B103" s="53" t="s">
        <v>76</v>
      </c>
      <c r="C103" s="53" t="s">
        <v>66</v>
      </c>
      <c r="D103" s="53" t="s">
        <v>73</v>
      </c>
      <c r="E103" s="53" t="s">
        <v>67</v>
      </c>
      <c r="F103" s="54" t="s">
        <v>36</v>
      </c>
      <c r="G103" s="55">
        <v>2454</v>
      </c>
      <c r="H103" s="54">
        <f t="shared" si="6"/>
        <v>2699.4</v>
      </c>
      <c r="I103" s="47">
        <f>I102</f>
        <v>45940</v>
      </c>
      <c r="J103" s="48">
        <f t="shared" si="7"/>
        <v>112736760</v>
      </c>
      <c r="K103" s="48">
        <f t="shared" si="8"/>
        <v>121755700.80000001</v>
      </c>
      <c r="L103" s="56">
        <f t="shared" si="9"/>
        <v>253500</v>
      </c>
      <c r="M103" s="57">
        <f t="shared" si="10"/>
        <v>8098200</v>
      </c>
    </row>
    <row r="104" spans="1:13" s="39" customFormat="1" x14ac:dyDescent="0.25">
      <c r="A104" s="45">
        <v>103</v>
      </c>
      <c r="B104" s="53">
        <v>3801</v>
      </c>
      <c r="C104" s="53">
        <v>38</v>
      </c>
      <c r="D104" s="53">
        <v>3901</v>
      </c>
      <c r="E104" s="53">
        <v>39</v>
      </c>
      <c r="F104" s="46" t="s">
        <v>21</v>
      </c>
      <c r="G104" s="46">
        <v>1331</v>
      </c>
      <c r="H104" s="46">
        <f t="shared" si="6"/>
        <v>1464.1000000000001</v>
      </c>
      <c r="I104" s="47">
        <f>I103</f>
        <v>45940</v>
      </c>
      <c r="J104" s="48">
        <f t="shared" si="7"/>
        <v>61146140</v>
      </c>
      <c r="K104" s="48">
        <f t="shared" si="8"/>
        <v>66037831.200000003</v>
      </c>
      <c r="L104" s="49">
        <f t="shared" si="9"/>
        <v>137500</v>
      </c>
      <c r="M104" s="50">
        <f t="shared" si="10"/>
        <v>4392300</v>
      </c>
    </row>
    <row r="105" spans="1:13" x14ac:dyDescent="0.25">
      <c r="A105" s="83" t="s">
        <v>4</v>
      </c>
      <c r="B105" s="84"/>
      <c r="C105" s="84"/>
      <c r="D105" s="84"/>
      <c r="E105" s="84"/>
      <c r="F105" s="85"/>
      <c r="G105" s="58">
        <f t="shared" ref="G105:H105" si="11">SUM(G2:G104)</f>
        <v>132787</v>
      </c>
      <c r="H105" s="58">
        <f t="shared" si="11"/>
        <v>146065.69999999998</v>
      </c>
      <c r="I105" s="59"/>
      <c r="J105" s="60">
        <f t="shared" ref="J105:M105" si="12">SUM(J2:J104)</f>
        <v>5805079540</v>
      </c>
      <c r="K105" s="60">
        <f t="shared" si="12"/>
        <v>6269485903.2000017</v>
      </c>
      <c r="L105" s="61"/>
      <c r="M105" s="60">
        <f t="shared" si="12"/>
        <v>438197100</v>
      </c>
    </row>
    <row r="111" spans="1:13" x14ac:dyDescent="0.25">
      <c r="H111" s="89">
        <f>109-4</f>
        <v>105</v>
      </c>
    </row>
  </sheetData>
  <mergeCells count="1">
    <mergeCell ref="A105:F105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L19"/>
  <sheetViews>
    <sheetView tabSelected="1" topLeftCell="D1" zoomScale="130" zoomScaleNormal="130" workbookViewId="0">
      <selection activeCell="H13" sqref="H13"/>
    </sheetView>
  </sheetViews>
  <sheetFormatPr defaultRowHeight="15" x14ac:dyDescent="0.25"/>
  <cols>
    <col min="2" max="2" width="20.42578125" style="3" customWidth="1"/>
    <col min="3" max="3" width="14" style="3" customWidth="1"/>
    <col min="4" max="4" width="10.5703125" style="3" customWidth="1"/>
    <col min="5" max="5" width="11.140625" style="3" customWidth="1"/>
    <col min="6" max="6" width="17.42578125" style="3" customWidth="1"/>
    <col min="7" max="7" width="28.28515625" style="3" customWidth="1"/>
    <col min="8" max="8" width="26.28515625" style="3" customWidth="1"/>
    <col min="9" max="9" width="18.140625" style="3" customWidth="1"/>
    <col min="10" max="10" width="18" style="3" bestFit="1" customWidth="1"/>
    <col min="11" max="11" width="20" customWidth="1"/>
    <col min="12" max="12" width="18" bestFit="1" customWidth="1"/>
  </cols>
  <sheetData>
    <row r="1" spans="2:12" x14ac:dyDescent="0.25">
      <c r="K1" s="3"/>
    </row>
    <row r="2" spans="2:12" s="3" customFormat="1" ht="36.75" customHeight="1" x14ac:dyDescent="0.25">
      <c r="B2" s="23" t="s">
        <v>8</v>
      </c>
      <c r="C2" s="23" t="s">
        <v>2</v>
      </c>
      <c r="D2" s="24" t="s">
        <v>5</v>
      </c>
      <c r="E2" s="24" t="s">
        <v>6</v>
      </c>
      <c r="F2" s="24" t="s">
        <v>7</v>
      </c>
      <c r="G2" s="25" t="s">
        <v>22</v>
      </c>
      <c r="H2" s="26" t="s">
        <v>23</v>
      </c>
    </row>
    <row r="3" spans="2:12" s="3" customFormat="1" ht="75.75" customHeight="1" x14ac:dyDescent="0.25">
      <c r="B3" s="69">
        <v>1</v>
      </c>
      <c r="C3" s="70" t="s">
        <v>85</v>
      </c>
      <c r="D3" s="71">
        <f>138+4+3</f>
        <v>145</v>
      </c>
      <c r="E3" s="72">
        <v>120991</v>
      </c>
      <c r="F3" s="73">
        <v>133090</v>
      </c>
      <c r="G3" s="74">
        <v>5291396500</v>
      </c>
      <c r="H3" s="75">
        <v>5714708220</v>
      </c>
      <c r="I3" s="76">
        <v>3000</v>
      </c>
      <c r="J3" s="77">
        <f>F3*I3</f>
        <v>399270000</v>
      </c>
      <c r="K3" s="79">
        <v>12</v>
      </c>
      <c r="L3" s="78">
        <f>J3*K3%</f>
        <v>47912400</v>
      </c>
    </row>
    <row r="4" spans="2:12" s="3" customFormat="1" ht="20.25" customHeight="1" x14ac:dyDescent="0.25">
      <c r="B4" s="23"/>
      <c r="C4" s="27"/>
      <c r="D4" s="28"/>
      <c r="E4" s="67"/>
      <c r="F4" s="68"/>
      <c r="G4" s="65"/>
      <c r="H4" s="66"/>
    </row>
    <row r="5" spans="2:12" s="3" customFormat="1" ht="72" customHeight="1" x14ac:dyDescent="0.25">
      <c r="B5" s="69">
        <v>2</v>
      </c>
      <c r="C5" s="70" t="s">
        <v>86</v>
      </c>
      <c r="D5" s="71">
        <f>38+72+2</f>
        <v>112</v>
      </c>
      <c r="E5" s="72">
        <v>181452</v>
      </c>
      <c r="F5" s="73">
        <v>199597</v>
      </c>
      <c r="G5" s="74">
        <v>7936616040</v>
      </c>
      <c r="H5" s="75">
        <v>8571545323</v>
      </c>
      <c r="I5" s="100">
        <v>3000</v>
      </c>
      <c r="J5" s="77">
        <f>F5*I5</f>
        <v>598791000</v>
      </c>
      <c r="K5" s="101">
        <v>12</v>
      </c>
      <c r="L5" s="77">
        <f>J5*12%</f>
        <v>71854920</v>
      </c>
    </row>
    <row r="6" spans="2:12" s="3" customFormat="1" ht="41.25" customHeight="1" x14ac:dyDescent="0.25">
      <c r="B6" s="23"/>
      <c r="C6" s="27"/>
      <c r="D6" s="28"/>
      <c r="E6" s="29"/>
      <c r="F6" s="30"/>
      <c r="G6" s="31"/>
      <c r="H6" s="32"/>
    </row>
    <row r="7" spans="2:12" s="3" customFormat="1" ht="63.75" customHeight="1" x14ac:dyDescent="0.25">
      <c r="B7" s="69">
        <v>3</v>
      </c>
      <c r="C7" s="70" t="s">
        <v>87</v>
      </c>
      <c r="D7" s="71">
        <f>63+38+2</f>
        <v>103</v>
      </c>
      <c r="E7" s="72">
        <v>132787</v>
      </c>
      <c r="F7" s="68">
        <v>146066</v>
      </c>
      <c r="G7" s="65">
        <v>5805079540</v>
      </c>
      <c r="H7" s="66">
        <v>6269485903</v>
      </c>
      <c r="I7" s="100">
        <v>3000</v>
      </c>
      <c r="J7" s="77">
        <f>F7*I7</f>
        <v>438198000</v>
      </c>
      <c r="K7" s="101">
        <v>12</v>
      </c>
      <c r="L7" s="77">
        <f>J7*K7%</f>
        <v>52583760</v>
      </c>
    </row>
    <row r="8" spans="2:12" s="3" customFormat="1" x14ac:dyDescent="0.25">
      <c r="F8" s="5"/>
      <c r="G8" s="4"/>
    </row>
    <row r="9" spans="2:12" s="3" customFormat="1" x14ac:dyDescent="0.25">
      <c r="G9" s="5"/>
    </row>
    <row r="10" spans="2:12" s="3" customFormat="1" x14ac:dyDescent="0.25">
      <c r="F10" s="22"/>
      <c r="G10" s="8"/>
    </row>
    <row r="11" spans="2:12" x14ac:dyDescent="0.25">
      <c r="C11" s="21"/>
    </row>
    <row r="12" spans="2:12" x14ac:dyDescent="0.25">
      <c r="C12" s="21"/>
      <c r="I12" s="7"/>
    </row>
    <row r="13" spans="2:12" x14ac:dyDescent="0.25">
      <c r="C13" s="21"/>
      <c r="I13" s="6"/>
    </row>
    <row r="14" spans="2:12" x14ac:dyDescent="0.25">
      <c r="C14" s="21"/>
    </row>
    <row r="15" spans="2:12" x14ac:dyDescent="0.25">
      <c r="B15" s="86"/>
      <c r="C15" s="86"/>
    </row>
    <row r="16" spans="2:12" x14ac:dyDescent="0.25">
      <c r="E16" s="9"/>
    </row>
    <row r="18" spans="4:4" x14ac:dyDescent="0.25">
      <c r="D18" s="21"/>
    </row>
    <row r="19" spans="4:4" x14ac:dyDescent="0.25">
      <c r="D19" s="9"/>
    </row>
  </sheetData>
  <mergeCells count="1">
    <mergeCell ref="B15:C15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J8:AF99"/>
  <sheetViews>
    <sheetView topLeftCell="A37" zoomScaleNormal="100" workbookViewId="0">
      <selection activeCell="AF21" sqref="AF21"/>
    </sheetView>
  </sheetViews>
  <sheetFormatPr defaultRowHeight="15" x14ac:dyDescent="0.25"/>
  <cols>
    <col min="29" max="29" width="15.28515625" customWidth="1"/>
  </cols>
  <sheetData>
    <row r="8" spans="28:32" ht="17.25" customHeight="1" x14ac:dyDescent="0.25"/>
    <row r="9" spans="28:32" ht="17.25" customHeight="1" x14ac:dyDescent="0.25"/>
    <row r="13" spans="28:32" ht="15.75" thickBot="1" x14ac:dyDescent="0.3"/>
    <row r="14" spans="28:32" ht="18" customHeight="1" thickBot="1" x14ac:dyDescent="0.3">
      <c r="AB14" s="16">
        <v>1</v>
      </c>
      <c r="AC14" s="16" t="s">
        <v>24</v>
      </c>
      <c r="AD14" s="16">
        <v>66.33</v>
      </c>
      <c r="AE14" s="33">
        <f>AD14*10.764</f>
        <v>713.97611999999992</v>
      </c>
      <c r="AF14" s="10">
        <v>4</v>
      </c>
    </row>
    <row r="15" spans="28:32" ht="20.25" customHeight="1" thickBot="1" x14ac:dyDescent="0.3">
      <c r="AB15" s="17">
        <v>2</v>
      </c>
      <c r="AC15" s="17" t="s">
        <v>25</v>
      </c>
      <c r="AD15" s="17">
        <v>81.2</v>
      </c>
      <c r="AE15" s="33">
        <f t="shared" ref="AE15:AE20" si="0">AD15*10.764</f>
        <v>874.03679999999997</v>
      </c>
      <c r="AF15" s="11">
        <v>1</v>
      </c>
    </row>
    <row r="16" spans="28:32" ht="17.25" thickBot="1" x14ac:dyDescent="0.3">
      <c r="AB16" s="16">
        <v>3</v>
      </c>
      <c r="AC16" s="16" t="s">
        <v>13</v>
      </c>
      <c r="AD16" s="16">
        <v>55</v>
      </c>
      <c r="AE16" s="33">
        <f t="shared" si="0"/>
        <v>592.02</v>
      </c>
      <c r="AF16" s="10">
        <v>4</v>
      </c>
    </row>
    <row r="17" spans="28:32" ht="17.25" thickBot="1" x14ac:dyDescent="0.3">
      <c r="AB17" s="17">
        <v>4</v>
      </c>
      <c r="AC17" s="17" t="s">
        <v>26</v>
      </c>
      <c r="AD17" s="17">
        <v>44.97</v>
      </c>
      <c r="AE17" s="33">
        <f t="shared" si="0"/>
        <v>484.05707999999998</v>
      </c>
      <c r="AF17" s="11">
        <v>1</v>
      </c>
    </row>
    <row r="18" spans="28:32" ht="17.25" thickBot="1" x14ac:dyDescent="0.3">
      <c r="AB18" s="16">
        <v>5</v>
      </c>
      <c r="AC18" s="16" t="s">
        <v>26</v>
      </c>
      <c r="AD18" s="16">
        <v>46.17</v>
      </c>
      <c r="AE18" s="33">
        <f t="shared" si="0"/>
        <v>496.97388000000001</v>
      </c>
      <c r="AF18" s="10">
        <v>1</v>
      </c>
    </row>
    <row r="19" spans="28:32" ht="17.25" thickBot="1" x14ac:dyDescent="0.3">
      <c r="AB19" s="17">
        <v>6</v>
      </c>
      <c r="AC19" s="17" t="s">
        <v>26</v>
      </c>
      <c r="AD19" s="17">
        <v>60.39</v>
      </c>
      <c r="AE19" s="33">
        <f t="shared" si="0"/>
        <v>650.03796</v>
      </c>
      <c r="AF19" s="11">
        <v>1</v>
      </c>
    </row>
    <row r="20" spans="28:32" ht="17.25" thickBot="1" x14ac:dyDescent="0.3">
      <c r="AB20" s="16">
        <v>7</v>
      </c>
      <c r="AC20" s="16" t="s">
        <v>14</v>
      </c>
      <c r="AD20" s="16">
        <v>66.33</v>
      </c>
      <c r="AE20" s="33">
        <f t="shared" si="0"/>
        <v>713.97611999999992</v>
      </c>
      <c r="AF20" s="10">
        <v>138</v>
      </c>
    </row>
    <row r="21" spans="28:32" x14ac:dyDescent="0.25">
      <c r="AF21" s="12">
        <f>SUM(AF14:AF20)</f>
        <v>150</v>
      </c>
    </row>
    <row r="45" spans="28:32" ht="15.75" thickBot="1" x14ac:dyDescent="0.3"/>
    <row r="46" spans="28:32" ht="17.25" thickBot="1" x14ac:dyDescent="0.3">
      <c r="AB46" s="19">
        <v>1</v>
      </c>
      <c r="AC46" s="19" t="s">
        <v>33</v>
      </c>
      <c r="AD46" s="19">
        <v>113.9</v>
      </c>
      <c r="AE46" s="33">
        <f t="shared" ref="AE46:AE53" si="1">AD46*10.764</f>
        <v>1226.0196000000001</v>
      </c>
      <c r="AF46" s="10">
        <v>38</v>
      </c>
    </row>
    <row r="47" spans="28:32" ht="17.25" thickBot="1" x14ac:dyDescent="0.3">
      <c r="AB47" s="20">
        <v>2</v>
      </c>
      <c r="AC47" s="20" t="s">
        <v>34</v>
      </c>
      <c r="AD47" s="20">
        <v>145.47999999999999</v>
      </c>
      <c r="AE47" s="33">
        <f t="shared" si="1"/>
        <v>1565.9467199999997</v>
      </c>
      <c r="AF47" s="11">
        <v>38</v>
      </c>
    </row>
    <row r="48" spans="28:32" ht="17.25" thickBot="1" x14ac:dyDescent="0.3">
      <c r="AB48" s="19">
        <v>3</v>
      </c>
      <c r="AC48" s="19" t="s">
        <v>34</v>
      </c>
      <c r="AD48" s="19">
        <v>148.91999999999999</v>
      </c>
      <c r="AE48" s="33">
        <f t="shared" si="1"/>
        <v>1602.9748799999998</v>
      </c>
      <c r="AF48" s="10">
        <v>38</v>
      </c>
    </row>
    <row r="49" spans="28:32" ht="17.25" thickBot="1" x14ac:dyDescent="0.3">
      <c r="AB49" s="20">
        <v>4</v>
      </c>
      <c r="AC49" s="20" t="s">
        <v>26</v>
      </c>
      <c r="AD49" s="20">
        <v>57.97</v>
      </c>
      <c r="AE49" s="33">
        <f t="shared" si="1"/>
        <v>623.98907999999994</v>
      </c>
      <c r="AF49" s="11">
        <v>1</v>
      </c>
    </row>
    <row r="50" spans="28:32" ht="17.25" thickBot="1" x14ac:dyDescent="0.3">
      <c r="AB50" s="19">
        <v>5</v>
      </c>
      <c r="AC50" s="19" t="s">
        <v>26</v>
      </c>
      <c r="AD50" s="19">
        <v>64.47</v>
      </c>
      <c r="AE50" s="33">
        <f t="shared" si="1"/>
        <v>693.95507999999995</v>
      </c>
      <c r="AF50" s="10">
        <v>1</v>
      </c>
    </row>
    <row r="51" spans="28:32" ht="17.25" thickBot="1" x14ac:dyDescent="0.3">
      <c r="AB51" s="20">
        <v>6</v>
      </c>
      <c r="AC51" s="20" t="s">
        <v>26</v>
      </c>
      <c r="AD51" s="20">
        <v>70.89</v>
      </c>
      <c r="AE51" s="33">
        <f t="shared" si="1"/>
        <v>763.05995999999993</v>
      </c>
      <c r="AF51" s="11">
        <v>1</v>
      </c>
    </row>
    <row r="52" spans="28:32" ht="17.25" thickBot="1" x14ac:dyDescent="0.3">
      <c r="AB52" s="19">
        <v>7</v>
      </c>
      <c r="AC52" s="19" t="s">
        <v>26</v>
      </c>
      <c r="AD52" s="19">
        <v>92.72</v>
      </c>
      <c r="AE52" s="33">
        <f t="shared" si="1"/>
        <v>998.03807999999992</v>
      </c>
      <c r="AF52" s="10">
        <v>1</v>
      </c>
    </row>
    <row r="53" spans="28:32" ht="17.25" thickBot="1" x14ac:dyDescent="0.3">
      <c r="AB53" s="20">
        <v>8</v>
      </c>
      <c r="AC53" s="20" t="s">
        <v>26</v>
      </c>
      <c r="AD53" s="20">
        <v>99.5</v>
      </c>
      <c r="AE53" s="33">
        <f t="shared" si="1"/>
        <v>1071.018</v>
      </c>
      <c r="AF53" s="11">
        <v>1</v>
      </c>
    </row>
    <row r="54" spans="28:32" x14ac:dyDescent="0.25">
      <c r="AF54" s="12">
        <f>SUM(AF46:AF53)</f>
        <v>119</v>
      </c>
    </row>
    <row r="65" spans="10:11" ht="15" customHeight="1" x14ac:dyDescent="0.3">
      <c r="J65" s="87">
        <v>45315</v>
      </c>
      <c r="K65" s="87"/>
    </row>
    <row r="81" spans="28:32" ht="15.75" thickBot="1" x14ac:dyDescent="0.3"/>
    <row r="82" spans="28:32" ht="17.25" thickBot="1" x14ac:dyDescent="0.3">
      <c r="AB82" s="19">
        <v>1</v>
      </c>
      <c r="AC82" s="19" t="s">
        <v>33</v>
      </c>
      <c r="AD82" s="19">
        <v>113.9</v>
      </c>
      <c r="AE82" s="33">
        <f t="shared" ref="AE82:AE88" si="2">AD82*10.764</f>
        <v>1226.0196000000001</v>
      </c>
      <c r="AF82" s="10">
        <v>38</v>
      </c>
    </row>
    <row r="83" spans="28:32" ht="17.25" thickBot="1" x14ac:dyDescent="0.3">
      <c r="AB83" s="20">
        <v>2</v>
      </c>
      <c r="AC83" s="20" t="s">
        <v>26</v>
      </c>
      <c r="AD83" s="20">
        <v>38.65</v>
      </c>
      <c r="AE83" s="33">
        <f t="shared" si="2"/>
        <v>416.02859999999998</v>
      </c>
      <c r="AF83" s="11">
        <v>1</v>
      </c>
    </row>
    <row r="84" spans="28:32" ht="17.25" thickBot="1" x14ac:dyDescent="0.3">
      <c r="AB84" s="19">
        <v>3</v>
      </c>
      <c r="AC84" s="19" t="s">
        <v>26</v>
      </c>
      <c r="AD84" s="19">
        <v>39.86</v>
      </c>
      <c r="AE84" s="33">
        <f t="shared" si="2"/>
        <v>429.05303999999995</v>
      </c>
      <c r="AF84" s="10">
        <v>1</v>
      </c>
    </row>
    <row r="85" spans="28:32" ht="17.25" thickBot="1" x14ac:dyDescent="0.3">
      <c r="AB85" s="20">
        <v>4</v>
      </c>
      <c r="AC85" s="20" t="s">
        <v>26</v>
      </c>
      <c r="AD85" s="20">
        <v>53.51</v>
      </c>
      <c r="AE85" s="33">
        <f t="shared" si="2"/>
        <v>575.98163999999997</v>
      </c>
      <c r="AF85" s="11">
        <v>1</v>
      </c>
    </row>
    <row r="86" spans="28:32" ht="17.25" thickBot="1" x14ac:dyDescent="0.3">
      <c r="AB86" s="19">
        <v>5</v>
      </c>
      <c r="AC86" s="19" t="s">
        <v>26</v>
      </c>
      <c r="AD86" s="19">
        <v>53.79</v>
      </c>
      <c r="AE86" s="33">
        <f t="shared" si="2"/>
        <v>578.99555999999995</v>
      </c>
      <c r="AF86" s="10">
        <v>1</v>
      </c>
    </row>
    <row r="87" spans="28:32" ht="17.25" thickBot="1" x14ac:dyDescent="0.3">
      <c r="AB87" s="20">
        <v>6</v>
      </c>
      <c r="AC87" s="20" t="s">
        <v>14</v>
      </c>
      <c r="AD87" s="20">
        <v>83.98</v>
      </c>
      <c r="AE87" s="33">
        <f t="shared" si="2"/>
        <v>903.96072000000004</v>
      </c>
      <c r="AF87" s="11">
        <v>1</v>
      </c>
    </row>
    <row r="88" spans="28:32" ht="17.25" thickBot="1" x14ac:dyDescent="0.3">
      <c r="AB88" s="19">
        <v>7</v>
      </c>
      <c r="AC88" s="19" t="s">
        <v>20</v>
      </c>
      <c r="AD88" s="19">
        <v>104.14</v>
      </c>
      <c r="AE88" s="33">
        <f t="shared" si="2"/>
        <v>1120.9629599999998</v>
      </c>
      <c r="AF88" s="10">
        <v>66</v>
      </c>
    </row>
    <row r="89" spans="28:32" x14ac:dyDescent="0.25">
      <c r="AF89" s="12">
        <f>SUM(AF82:AF88)</f>
        <v>109</v>
      </c>
    </row>
    <row r="99" spans="10:11" ht="16.5" x14ac:dyDescent="0.3">
      <c r="J99" s="87">
        <v>45315</v>
      </c>
      <c r="K99" s="87"/>
    </row>
  </sheetData>
  <mergeCells count="2">
    <mergeCell ref="J65:K65"/>
    <mergeCell ref="J99:K99"/>
  </mergeCells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R124"/>
  <sheetViews>
    <sheetView topLeftCell="A73" zoomScale="115" zoomScaleNormal="115" workbookViewId="0">
      <selection activeCell="C86" sqref="C86:C87"/>
    </sheetView>
  </sheetViews>
  <sheetFormatPr defaultRowHeight="15" x14ac:dyDescent="0.25"/>
  <cols>
    <col min="5" max="5" width="10.5703125" bestFit="1" customWidth="1"/>
  </cols>
  <sheetData>
    <row r="1" spans="1:9" x14ac:dyDescent="0.25">
      <c r="A1" s="1" t="s">
        <v>27</v>
      </c>
    </row>
    <row r="2" spans="1:9" x14ac:dyDescent="0.25">
      <c r="A2" s="1" t="s">
        <v>12</v>
      </c>
    </row>
    <row r="3" spans="1:9" x14ac:dyDescent="0.25">
      <c r="A3" t="s">
        <v>19</v>
      </c>
      <c r="B3">
        <v>1</v>
      </c>
      <c r="C3" t="s">
        <v>16</v>
      </c>
      <c r="D3">
        <v>65.099999999999994</v>
      </c>
      <c r="E3" s="2">
        <f>D3*10.764</f>
        <v>700.73639999999989</v>
      </c>
      <c r="F3">
        <v>9.93</v>
      </c>
      <c r="G3" s="2">
        <f t="shared" ref="G3:G6" si="0">F3*10.764</f>
        <v>106.88651999999999</v>
      </c>
    </row>
    <row r="4" spans="1:9" x14ac:dyDescent="0.25">
      <c r="B4">
        <v>2</v>
      </c>
      <c r="C4" t="s">
        <v>16</v>
      </c>
      <c r="D4">
        <v>65.099999999999994</v>
      </c>
      <c r="E4" s="2">
        <f t="shared" ref="E4:E6" si="1">D4*10.764</f>
        <v>700.73639999999989</v>
      </c>
      <c r="F4">
        <v>9.93</v>
      </c>
      <c r="G4" s="2">
        <f t="shared" si="0"/>
        <v>106.88651999999999</v>
      </c>
    </row>
    <row r="5" spans="1:9" x14ac:dyDescent="0.25">
      <c r="B5">
        <v>3</v>
      </c>
      <c r="C5" t="s">
        <v>16</v>
      </c>
      <c r="D5">
        <v>65.099999999999994</v>
      </c>
      <c r="E5" s="2">
        <f t="shared" si="1"/>
        <v>700.73639999999989</v>
      </c>
      <c r="F5">
        <v>9.93</v>
      </c>
      <c r="G5" s="2">
        <f t="shared" si="0"/>
        <v>106.88651999999999</v>
      </c>
    </row>
    <row r="6" spans="1:9" x14ac:dyDescent="0.25">
      <c r="B6">
        <v>4</v>
      </c>
      <c r="C6" t="s">
        <v>16</v>
      </c>
      <c r="D6">
        <v>65.099999999999994</v>
      </c>
      <c r="E6" s="2">
        <f t="shared" si="1"/>
        <v>700.73639999999989</v>
      </c>
      <c r="F6">
        <v>9.93</v>
      </c>
      <c r="G6" s="2">
        <f t="shared" si="0"/>
        <v>106.88651999999999</v>
      </c>
    </row>
    <row r="9" spans="1:9" x14ac:dyDescent="0.25">
      <c r="A9" s="1" t="s">
        <v>28</v>
      </c>
      <c r="F9" s="36" t="s">
        <v>61</v>
      </c>
    </row>
    <row r="10" spans="1:9" x14ac:dyDescent="0.25">
      <c r="A10" t="s">
        <v>19</v>
      </c>
      <c r="B10">
        <v>1</v>
      </c>
      <c r="C10" t="s">
        <v>16</v>
      </c>
      <c r="D10">
        <v>65.099999999999994</v>
      </c>
      <c r="E10" s="2">
        <f>D10*10.764</f>
        <v>700.73639999999989</v>
      </c>
      <c r="F10">
        <v>9.93</v>
      </c>
      <c r="G10" s="2">
        <f t="shared" ref="G10:G13" si="2">F10*10.764</f>
        <v>106.88651999999999</v>
      </c>
      <c r="H10" s="34">
        <f>D10+F10</f>
        <v>75.03</v>
      </c>
      <c r="I10" s="35">
        <f>H10*10.764</f>
        <v>807.62291999999991</v>
      </c>
    </row>
    <row r="11" spans="1:9" x14ac:dyDescent="0.25">
      <c r="B11">
        <v>2</v>
      </c>
      <c r="C11" t="s">
        <v>16</v>
      </c>
      <c r="D11">
        <v>65.099999999999994</v>
      </c>
      <c r="E11" s="2">
        <f t="shared" ref="E11:E13" si="3">D11*10.764</f>
        <v>700.73639999999989</v>
      </c>
      <c r="F11">
        <v>9.93</v>
      </c>
      <c r="G11" s="2">
        <f t="shared" si="2"/>
        <v>106.88651999999999</v>
      </c>
      <c r="H11" s="34">
        <f t="shared" ref="H11:H13" si="4">D11+F11</f>
        <v>75.03</v>
      </c>
      <c r="I11" s="35">
        <f t="shared" ref="I11:I13" si="5">H11*10.764</f>
        <v>807.62291999999991</v>
      </c>
    </row>
    <row r="12" spans="1:9" x14ac:dyDescent="0.25">
      <c r="B12">
        <v>3</v>
      </c>
      <c r="C12" t="s">
        <v>16</v>
      </c>
      <c r="D12">
        <v>65.099999999999994</v>
      </c>
      <c r="E12" s="2">
        <f t="shared" si="3"/>
        <v>700.73639999999989</v>
      </c>
      <c r="F12">
        <v>9.93</v>
      </c>
      <c r="G12" s="2">
        <f t="shared" si="2"/>
        <v>106.88651999999999</v>
      </c>
      <c r="H12" s="34">
        <f t="shared" si="4"/>
        <v>75.03</v>
      </c>
      <c r="I12" s="35">
        <f t="shared" si="5"/>
        <v>807.62291999999991</v>
      </c>
    </row>
    <row r="13" spans="1:9" x14ac:dyDescent="0.25">
      <c r="B13">
        <v>4</v>
      </c>
      <c r="C13" t="s">
        <v>16</v>
      </c>
      <c r="D13">
        <v>65.099999999999994</v>
      </c>
      <c r="E13" s="2">
        <f t="shared" si="3"/>
        <v>700.73639999999989</v>
      </c>
      <c r="F13">
        <v>9.93</v>
      </c>
      <c r="G13" s="2">
        <f t="shared" si="2"/>
        <v>106.88651999999999</v>
      </c>
      <c r="H13" s="34">
        <f t="shared" si="4"/>
        <v>75.03</v>
      </c>
      <c r="I13" s="35">
        <f t="shared" si="5"/>
        <v>807.62291999999991</v>
      </c>
    </row>
    <row r="15" spans="1:9" x14ac:dyDescent="0.25">
      <c r="A15" s="1" t="s">
        <v>29</v>
      </c>
    </row>
    <row r="16" spans="1:9" x14ac:dyDescent="0.25">
      <c r="A16" t="s">
        <v>30</v>
      </c>
      <c r="B16">
        <v>1</v>
      </c>
      <c r="C16" t="s">
        <v>16</v>
      </c>
      <c r="D16">
        <v>65.099999999999994</v>
      </c>
      <c r="E16" s="2">
        <f>D16*10.764</f>
        <v>700.73639999999989</v>
      </c>
      <c r="F16">
        <v>9.93</v>
      </c>
      <c r="G16" s="2">
        <f t="shared" ref="G16:G19" si="6">F16*10.764</f>
        <v>106.88651999999999</v>
      </c>
      <c r="H16">
        <f>D16+F16</f>
        <v>75.03</v>
      </c>
      <c r="I16" s="2">
        <f>H16*10.764</f>
        <v>807.62291999999991</v>
      </c>
    </row>
    <row r="17" spans="1:11" x14ac:dyDescent="0.25">
      <c r="B17">
        <v>2</v>
      </c>
      <c r="C17" t="s">
        <v>16</v>
      </c>
      <c r="D17">
        <v>65.099999999999994</v>
      </c>
      <c r="E17" s="2">
        <f t="shared" ref="E17:E19" si="7">D17*10.764</f>
        <v>700.73639999999989</v>
      </c>
      <c r="F17">
        <v>9.93</v>
      </c>
      <c r="G17" s="2">
        <f t="shared" si="6"/>
        <v>106.88651999999999</v>
      </c>
      <c r="H17">
        <f t="shared" ref="H17:H19" si="8">D17+F17</f>
        <v>75.03</v>
      </c>
      <c r="I17" s="2">
        <f t="shared" ref="I17:I19" si="9">H17*10.764</f>
        <v>807.62291999999991</v>
      </c>
    </row>
    <row r="18" spans="1:11" x14ac:dyDescent="0.25">
      <c r="B18">
        <v>3</v>
      </c>
      <c r="C18" t="s">
        <v>17</v>
      </c>
      <c r="D18">
        <v>0</v>
      </c>
      <c r="E18" s="2">
        <f t="shared" si="7"/>
        <v>0</v>
      </c>
      <c r="F18">
        <v>0</v>
      </c>
      <c r="G18" s="2">
        <f t="shared" si="6"/>
        <v>0</v>
      </c>
      <c r="H18">
        <f t="shared" si="8"/>
        <v>0</v>
      </c>
      <c r="I18" s="2">
        <f t="shared" si="9"/>
        <v>0</v>
      </c>
    </row>
    <row r="19" spans="1:11" x14ac:dyDescent="0.25">
      <c r="B19">
        <v>4</v>
      </c>
      <c r="C19" s="34" t="s">
        <v>15</v>
      </c>
      <c r="D19" s="34">
        <v>54.14</v>
      </c>
      <c r="E19" s="35">
        <f t="shared" si="7"/>
        <v>582.76296000000002</v>
      </c>
      <c r="F19" s="34">
        <v>9.93</v>
      </c>
      <c r="G19" s="35">
        <f t="shared" si="6"/>
        <v>106.88651999999999</v>
      </c>
      <c r="H19" s="34">
        <f t="shared" si="8"/>
        <v>64.069999999999993</v>
      </c>
      <c r="I19" s="35">
        <f t="shared" si="9"/>
        <v>689.64947999999993</v>
      </c>
    </row>
    <row r="21" spans="1:11" x14ac:dyDescent="0.25">
      <c r="A21" s="40" t="s">
        <v>70</v>
      </c>
    </row>
    <row r="22" spans="1:11" x14ac:dyDescent="0.25">
      <c r="A22" s="18" t="s">
        <v>19</v>
      </c>
      <c r="B22" s="18">
        <v>1</v>
      </c>
      <c r="C22" s="18" t="s">
        <v>16</v>
      </c>
      <c r="D22" s="18">
        <v>65.099999999999994</v>
      </c>
      <c r="E22" s="2">
        <f t="shared" ref="E22:E25" si="10">D22*10.764</f>
        <v>700.73639999999989</v>
      </c>
      <c r="F22" s="18">
        <v>9.93</v>
      </c>
      <c r="G22" s="2">
        <f t="shared" ref="G22:G25" si="11">F22*10.764</f>
        <v>106.88651999999999</v>
      </c>
      <c r="H22">
        <f t="shared" ref="H22:H25" si="12">D22+F22</f>
        <v>75.03</v>
      </c>
      <c r="I22" s="2">
        <f t="shared" ref="I22:I25" si="13">H22*10.764</f>
        <v>807.62291999999991</v>
      </c>
    </row>
    <row r="23" spans="1:11" x14ac:dyDescent="0.25">
      <c r="A23" s="18"/>
      <c r="B23" s="18">
        <v>2</v>
      </c>
      <c r="C23" s="18" t="s">
        <v>16</v>
      </c>
      <c r="D23" s="18">
        <v>65.099999999999994</v>
      </c>
      <c r="E23" s="2">
        <f t="shared" si="10"/>
        <v>700.73639999999989</v>
      </c>
      <c r="F23" s="18">
        <v>9.93</v>
      </c>
      <c r="G23" s="2">
        <f t="shared" si="11"/>
        <v>106.88651999999999</v>
      </c>
      <c r="H23">
        <f t="shared" si="12"/>
        <v>75.03</v>
      </c>
      <c r="I23" s="2">
        <f t="shared" si="13"/>
        <v>807.62291999999991</v>
      </c>
    </row>
    <row r="24" spans="1:11" x14ac:dyDescent="0.25">
      <c r="A24" s="18"/>
      <c r="B24" s="38">
        <v>3</v>
      </c>
      <c r="C24" s="38" t="s">
        <v>21</v>
      </c>
      <c r="D24" s="38">
        <v>65.099999999999994</v>
      </c>
      <c r="E24" s="35">
        <f t="shared" si="10"/>
        <v>700.73639999999989</v>
      </c>
      <c r="F24" s="38">
        <v>9.93</v>
      </c>
      <c r="G24" s="35">
        <f t="shared" si="11"/>
        <v>106.88651999999999</v>
      </c>
      <c r="H24" s="34">
        <f t="shared" si="12"/>
        <v>75.03</v>
      </c>
      <c r="I24" s="35">
        <f t="shared" si="13"/>
        <v>807.62291999999991</v>
      </c>
    </row>
    <row r="25" spans="1:11" x14ac:dyDescent="0.25">
      <c r="A25" s="18"/>
      <c r="B25" s="38">
        <v>4</v>
      </c>
      <c r="C25" s="38" t="s">
        <v>21</v>
      </c>
      <c r="D25" s="38">
        <v>65.099999999999994</v>
      </c>
      <c r="E25" s="35">
        <f t="shared" si="10"/>
        <v>700.73639999999989</v>
      </c>
      <c r="F25" s="38">
        <v>9.93</v>
      </c>
      <c r="G25" s="35">
        <f t="shared" si="11"/>
        <v>106.88651999999999</v>
      </c>
      <c r="H25" s="34">
        <f t="shared" si="12"/>
        <v>75.03</v>
      </c>
      <c r="I25" s="35">
        <f t="shared" si="13"/>
        <v>807.62291999999991</v>
      </c>
    </row>
    <row r="27" spans="1:11" x14ac:dyDescent="0.25">
      <c r="A27" s="1" t="s">
        <v>31</v>
      </c>
    </row>
    <row r="28" spans="1:11" x14ac:dyDescent="0.25">
      <c r="A28" s="18" t="s">
        <v>19</v>
      </c>
      <c r="B28" s="18">
        <v>1</v>
      </c>
      <c r="C28" s="18" t="s">
        <v>16</v>
      </c>
      <c r="D28" s="18">
        <v>65.099999999999994</v>
      </c>
      <c r="E28" s="2">
        <f t="shared" ref="E28:E31" si="14">D28*10.764</f>
        <v>700.73639999999989</v>
      </c>
      <c r="F28" s="18">
        <v>9.93</v>
      </c>
      <c r="G28" s="2">
        <f t="shared" ref="G28:G31" si="15">F28*10.764</f>
        <v>106.88651999999999</v>
      </c>
      <c r="H28">
        <f t="shared" ref="H28:H31" si="16">D28+F28</f>
        <v>75.03</v>
      </c>
      <c r="I28" s="2">
        <f t="shared" ref="I28:I31" si="17">H28*10.764</f>
        <v>807.62291999999991</v>
      </c>
    </row>
    <row r="29" spans="1:11" x14ac:dyDescent="0.25">
      <c r="A29" s="18"/>
      <c r="B29" s="18">
        <v>2</v>
      </c>
      <c r="C29" s="18" t="s">
        <v>16</v>
      </c>
      <c r="D29" s="18">
        <v>65.099999999999994</v>
      </c>
      <c r="E29" s="2">
        <f t="shared" si="14"/>
        <v>700.73639999999989</v>
      </c>
      <c r="F29" s="18">
        <v>9.93</v>
      </c>
      <c r="G29" s="2">
        <f t="shared" si="15"/>
        <v>106.88651999999999</v>
      </c>
      <c r="H29">
        <f t="shared" si="16"/>
        <v>75.03</v>
      </c>
      <c r="I29" s="2">
        <f t="shared" si="17"/>
        <v>807.62291999999991</v>
      </c>
    </row>
    <row r="30" spans="1:11" x14ac:dyDescent="0.25">
      <c r="A30" s="18"/>
      <c r="B30" s="38">
        <v>3</v>
      </c>
      <c r="C30" s="38"/>
      <c r="D30" s="38">
        <v>60.63</v>
      </c>
      <c r="E30" s="35">
        <f t="shared" si="14"/>
        <v>652.62131999999997</v>
      </c>
      <c r="F30" s="38">
        <v>9.93</v>
      </c>
      <c r="G30" s="35">
        <f t="shared" si="15"/>
        <v>106.88651999999999</v>
      </c>
      <c r="H30" s="34">
        <f t="shared" si="16"/>
        <v>70.56</v>
      </c>
      <c r="I30" s="35">
        <f t="shared" si="17"/>
        <v>759.50783999999999</v>
      </c>
      <c r="J30" s="35">
        <f>I24+I30</f>
        <v>1567.13076</v>
      </c>
      <c r="K30" s="34">
        <f>820+1231</f>
        <v>2051</v>
      </c>
    </row>
    <row r="31" spans="1:11" x14ac:dyDescent="0.25">
      <c r="A31" s="18"/>
      <c r="B31" s="38">
        <v>4</v>
      </c>
      <c r="C31" s="38"/>
      <c r="D31" s="38">
        <v>60.63</v>
      </c>
      <c r="E31" s="35">
        <f t="shared" si="14"/>
        <v>652.62131999999997</v>
      </c>
      <c r="F31" s="38">
        <v>9.93</v>
      </c>
      <c r="G31" s="35">
        <f t="shared" si="15"/>
        <v>106.88651999999999</v>
      </c>
      <c r="H31" s="34">
        <f t="shared" si="16"/>
        <v>70.56</v>
      </c>
      <c r="I31" s="35">
        <f t="shared" si="17"/>
        <v>759.50783999999999</v>
      </c>
      <c r="J31" s="35">
        <f>I25+I31</f>
        <v>1567.13076</v>
      </c>
      <c r="K31" s="34">
        <f>820+1231</f>
        <v>2051</v>
      </c>
    </row>
    <row r="33" spans="1:11" x14ac:dyDescent="0.25">
      <c r="A33" s="1" t="s">
        <v>32</v>
      </c>
      <c r="K33" s="35">
        <f>K30-J30</f>
        <v>483.86923999999999</v>
      </c>
    </row>
    <row r="34" spans="1:11" x14ac:dyDescent="0.25">
      <c r="A34" t="s">
        <v>30</v>
      </c>
      <c r="B34">
        <v>1</v>
      </c>
      <c r="C34" t="s">
        <v>16</v>
      </c>
      <c r="D34">
        <v>65.099999999999994</v>
      </c>
      <c r="E34" s="2">
        <f>D34*10.764</f>
        <v>700.73639999999989</v>
      </c>
      <c r="F34">
        <v>9.93</v>
      </c>
      <c r="G34" s="2">
        <f t="shared" ref="G34:G37" si="18">F34*10.764</f>
        <v>106.88651999999999</v>
      </c>
      <c r="H34">
        <f t="shared" ref="H34:H37" si="19">D34+F34</f>
        <v>75.03</v>
      </c>
      <c r="I34" s="2">
        <f t="shared" ref="I34:I37" si="20">H34*10.764</f>
        <v>807.62291999999991</v>
      </c>
      <c r="K34" s="35">
        <f>K31-J31</f>
        <v>483.86923999999999</v>
      </c>
    </row>
    <row r="35" spans="1:11" x14ac:dyDescent="0.25">
      <c r="B35">
        <v>2</v>
      </c>
      <c r="C35" t="s">
        <v>16</v>
      </c>
      <c r="D35">
        <v>65.099999999999994</v>
      </c>
      <c r="E35" s="2">
        <f t="shared" ref="E35:E37" si="21">D35*10.764</f>
        <v>700.73639999999989</v>
      </c>
      <c r="F35">
        <v>9.93</v>
      </c>
      <c r="G35" s="2">
        <f t="shared" si="18"/>
        <v>106.88651999999999</v>
      </c>
      <c r="H35">
        <f t="shared" si="19"/>
        <v>75.03</v>
      </c>
      <c r="I35" s="2">
        <f t="shared" si="20"/>
        <v>807.62291999999991</v>
      </c>
    </row>
    <row r="36" spans="1:11" x14ac:dyDescent="0.25">
      <c r="B36">
        <v>3</v>
      </c>
      <c r="C36" t="s">
        <v>17</v>
      </c>
      <c r="D36">
        <v>0</v>
      </c>
      <c r="E36" s="2">
        <f t="shared" si="21"/>
        <v>0</v>
      </c>
      <c r="F36">
        <v>0</v>
      </c>
      <c r="G36" s="2">
        <f t="shared" si="18"/>
        <v>0</v>
      </c>
      <c r="H36">
        <f t="shared" si="19"/>
        <v>0</v>
      </c>
      <c r="I36" s="2">
        <f t="shared" si="20"/>
        <v>0</v>
      </c>
    </row>
    <row r="37" spans="1:11" x14ac:dyDescent="0.25">
      <c r="B37">
        <v>4</v>
      </c>
      <c r="C37" t="s">
        <v>18</v>
      </c>
      <c r="D37">
        <v>80.13</v>
      </c>
      <c r="E37" s="2">
        <f t="shared" si="21"/>
        <v>862.51931999999988</v>
      </c>
      <c r="F37">
        <v>9.93</v>
      </c>
      <c r="G37" s="2">
        <f t="shared" si="18"/>
        <v>106.88651999999999</v>
      </c>
      <c r="H37">
        <f t="shared" si="19"/>
        <v>90.06</v>
      </c>
      <c r="I37" s="2">
        <f t="shared" si="20"/>
        <v>969.40584000000001</v>
      </c>
    </row>
    <row r="38" spans="1:11" x14ac:dyDescent="0.25">
      <c r="E38" s="2"/>
      <c r="G38" s="2"/>
    </row>
    <row r="39" spans="1:11" x14ac:dyDescent="0.25">
      <c r="E39" s="2"/>
      <c r="G39" s="2"/>
      <c r="J39" s="2"/>
    </row>
    <row r="40" spans="1:11" x14ac:dyDescent="0.25">
      <c r="J40" s="2"/>
    </row>
    <row r="41" spans="1:11" x14ac:dyDescent="0.25">
      <c r="A41" s="15" t="s">
        <v>35</v>
      </c>
    </row>
    <row r="42" spans="1:11" x14ac:dyDescent="0.25">
      <c r="A42" s="1" t="s">
        <v>12</v>
      </c>
    </row>
    <row r="43" spans="1:11" x14ac:dyDescent="0.25">
      <c r="A43" t="s">
        <v>30</v>
      </c>
      <c r="B43">
        <v>1</v>
      </c>
      <c r="C43" t="s">
        <v>36</v>
      </c>
      <c r="D43">
        <v>144.54</v>
      </c>
      <c r="E43" s="2">
        <f t="shared" ref="E43:E45" si="22">D43*10.764</f>
        <v>1555.8285599999999</v>
      </c>
      <c r="F43">
        <v>11.81</v>
      </c>
      <c r="G43" s="2">
        <f t="shared" ref="G43:G45" si="23">F43*10.764</f>
        <v>127.12284</v>
      </c>
      <c r="H43">
        <f t="shared" ref="H43:H45" si="24">D43+F43</f>
        <v>156.35</v>
      </c>
      <c r="I43" s="2">
        <f t="shared" ref="I43:I45" si="25">H43*10.764</f>
        <v>1682.9513999999999</v>
      </c>
    </row>
    <row r="44" spans="1:11" x14ac:dyDescent="0.25">
      <c r="B44">
        <v>2</v>
      </c>
      <c r="C44" t="s">
        <v>36</v>
      </c>
      <c r="D44">
        <v>148.21</v>
      </c>
      <c r="E44" s="2">
        <f t="shared" si="22"/>
        <v>1595.3324399999999</v>
      </c>
      <c r="F44">
        <v>12.82</v>
      </c>
      <c r="G44" s="2">
        <f t="shared" si="23"/>
        <v>137.99447999999998</v>
      </c>
      <c r="H44">
        <f t="shared" si="24"/>
        <v>161.03</v>
      </c>
      <c r="I44" s="2">
        <f t="shared" si="25"/>
        <v>1733.32692</v>
      </c>
    </row>
    <row r="45" spans="1:11" x14ac:dyDescent="0.25">
      <c r="B45">
        <v>3</v>
      </c>
      <c r="C45" t="s">
        <v>21</v>
      </c>
      <c r="D45">
        <v>113.03</v>
      </c>
      <c r="E45" s="2">
        <f t="shared" si="22"/>
        <v>1216.6549199999999</v>
      </c>
      <c r="F45">
        <v>11.23</v>
      </c>
      <c r="G45" s="2">
        <f t="shared" si="23"/>
        <v>120.87971999999999</v>
      </c>
      <c r="H45">
        <f t="shared" si="24"/>
        <v>124.26</v>
      </c>
      <c r="I45" s="2">
        <f t="shared" si="25"/>
        <v>1337.5346400000001</v>
      </c>
    </row>
    <row r="47" spans="1:11" x14ac:dyDescent="0.25">
      <c r="A47" s="1" t="s">
        <v>38</v>
      </c>
    </row>
    <row r="48" spans="1:11" x14ac:dyDescent="0.25">
      <c r="A48" t="s">
        <v>30</v>
      </c>
      <c r="B48">
        <v>1</v>
      </c>
      <c r="C48" t="s">
        <v>36</v>
      </c>
      <c r="D48">
        <v>144.54</v>
      </c>
      <c r="E48" s="2">
        <f t="shared" ref="E48:E50" si="26">D48*10.764</f>
        <v>1555.8285599999999</v>
      </c>
      <c r="F48">
        <v>11.81</v>
      </c>
      <c r="G48" s="2">
        <f t="shared" ref="G48:G50" si="27">F48*10.764</f>
        <v>127.12284</v>
      </c>
      <c r="H48">
        <f t="shared" ref="H48:H50" si="28">D48+F48</f>
        <v>156.35</v>
      </c>
      <c r="I48" s="2">
        <f t="shared" ref="I48:I50" si="29">H48*10.764</f>
        <v>1682.9513999999999</v>
      </c>
    </row>
    <row r="49" spans="1:9" x14ac:dyDescent="0.25">
      <c r="B49">
        <v>2</v>
      </c>
      <c r="C49" t="s">
        <v>36</v>
      </c>
      <c r="D49">
        <v>148.21</v>
      </c>
      <c r="E49" s="2">
        <f t="shared" si="26"/>
        <v>1595.3324399999999</v>
      </c>
      <c r="F49">
        <v>12.82</v>
      </c>
      <c r="G49" s="2">
        <f t="shared" si="27"/>
        <v>137.99447999999998</v>
      </c>
      <c r="H49">
        <f t="shared" si="28"/>
        <v>161.03</v>
      </c>
      <c r="I49" s="2">
        <f t="shared" si="29"/>
        <v>1733.32692</v>
      </c>
    </row>
    <row r="50" spans="1:9" x14ac:dyDescent="0.25">
      <c r="B50">
        <v>3</v>
      </c>
      <c r="C50" t="s">
        <v>21</v>
      </c>
      <c r="D50">
        <v>113.03</v>
      </c>
      <c r="E50" s="2">
        <f t="shared" si="26"/>
        <v>1216.6549199999999</v>
      </c>
      <c r="F50">
        <v>11.23</v>
      </c>
      <c r="G50" s="2">
        <f t="shared" si="27"/>
        <v>120.87971999999999</v>
      </c>
      <c r="H50">
        <f t="shared" si="28"/>
        <v>124.26</v>
      </c>
      <c r="I50" s="2">
        <f t="shared" si="29"/>
        <v>1337.5346400000001</v>
      </c>
    </row>
    <row r="52" spans="1:9" x14ac:dyDescent="0.25">
      <c r="A52" s="1" t="s">
        <v>39</v>
      </c>
    </row>
    <row r="53" spans="1:9" x14ac:dyDescent="0.25">
      <c r="A53" t="s">
        <v>30</v>
      </c>
      <c r="B53">
        <v>1</v>
      </c>
      <c r="C53" t="s">
        <v>36</v>
      </c>
      <c r="D53">
        <v>144.54</v>
      </c>
      <c r="E53" s="2">
        <f t="shared" ref="E53:E55" si="30">D53*10.764</f>
        <v>1555.8285599999999</v>
      </c>
      <c r="F53">
        <v>11.81</v>
      </c>
      <c r="G53" s="2">
        <f t="shared" ref="G53:G55" si="31">F53*10.764</f>
        <v>127.12284</v>
      </c>
      <c r="H53">
        <f t="shared" ref="H53:H55" si="32">D53+F53</f>
        <v>156.35</v>
      </c>
      <c r="I53" s="2">
        <f t="shared" ref="I53:I55" si="33">H53*10.764</f>
        <v>1682.9513999999999</v>
      </c>
    </row>
    <row r="54" spans="1:9" x14ac:dyDescent="0.25">
      <c r="B54">
        <v>2</v>
      </c>
      <c r="C54" t="s">
        <v>36</v>
      </c>
      <c r="D54">
        <v>148.21</v>
      </c>
      <c r="E54" s="2">
        <f t="shared" si="30"/>
        <v>1595.3324399999999</v>
      </c>
      <c r="F54">
        <v>12.82</v>
      </c>
      <c r="G54" s="2">
        <f t="shared" si="31"/>
        <v>137.99447999999998</v>
      </c>
      <c r="H54">
        <f t="shared" si="32"/>
        <v>161.03</v>
      </c>
      <c r="I54" s="2">
        <f t="shared" si="33"/>
        <v>1733.32692</v>
      </c>
    </row>
    <row r="55" spans="1:9" x14ac:dyDescent="0.25">
      <c r="B55">
        <v>3</v>
      </c>
      <c r="C55" t="s">
        <v>21</v>
      </c>
      <c r="D55">
        <v>113.03</v>
      </c>
      <c r="E55" s="2">
        <f t="shared" si="30"/>
        <v>1216.6549199999999</v>
      </c>
      <c r="F55">
        <v>11.23</v>
      </c>
      <c r="G55" s="2">
        <f t="shared" si="31"/>
        <v>120.87971999999999</v>
      </c>
      <c r="H55">
        <f t="shared" si="32"/>
        <v>124.26</v>
      </c>
      <c r="I55" s="2">
        <f t="shared" si="33"/>
        <v>1337.5346400000001</v>
      </c>
    </row>
    <row r="57" spans="1:9" x14ac:dyDescent="0.25">
      <c r="A57" s="1" t="s">
        <v>41</v>
      </c>
    </row>
    <row r="58" spans="1:9" x14ac:dyDescent="0.25">
      <c r="A58" t="s">
        <v>30</v>
      </c>
      <c r="B58">
        <v>1</v>
      </c>
      <c r="C58" t="s">
        <v>36</v>
      </c>
      <c r="D58">
        <v>144.54</v>
      </c>
      <c r="E58" s="2">
        <f t="shared" ref="E58:E60" si="34">D58*10.764</f>
        <v>1555.8285599999999</v>
      </c>
      <c r="F58">
        <v>11.81</v>
      </c>
      <c r="G58" s="2">
        <f t="shared" ref="G58:G60" si="35">F58*10.764</f>
        <v>127.12284</v>
      </c>
      <c r="H58">
        <f t="shared" ref="H58:H60" si="36">D58+F58</f>
        <v>156.35</v>
      </c>
      <c r="I58" s="2">
        <f t="shared" ref="I58:I60" si="37">H58*10.764</f>
        <v>1682.9513999999999</v>
      </c>
    </row>
    <row r="59" spans="1:9" x14ac:dyDescent="0.25">
      <c r="B59">
        <v>2</v>
      </c>
      <c r="C59" t="s">
        <v>36</v>
      </c>
      <c r="D59">
        <v>148.21</v>
      </c>
      <c r="E59" s="2">
        <f t="shared" si="34"/>
        <v>1595.3324399999999</v>
      </c>
      <c r="F59">
        <v>12.82</v>
      </c>
      <c r="G59" s="2">
        <f t="shared" si="35"/>
        <v>137.99447999999998</v>
      </c>
      <c r="H59">
        <f t="shared" si="36"/>
        <v>161.03</v>
      </c>
      <c r="I59" s="2">
        <f t="shared" si="37"/>
        <v>1733.32692</v>
      </c>
    </row>
    <row r="60" spans="1:9" x14ac:dyDescent="0.25">
      <c r="B60">
        <v>3</v>
      </c>
      <c r="C60" t="s">
        <v>21</v>
      </c>
      <c r="D60">
        <v>113.03</v>
      </c>
      <c r="E60" s="2">
        <f t="shared" si="34"/>
        <v>1216.6549199999999</v>
      </c>
      <c r="F60">
        <v>11.23</v>
      </c>
      <c r="G60" s="2">
        <f t="shared" si="35"/>
        <v>120.87971999999999</v>
      </c>
      <c r="H60">
        <f t="shared" si="36"/>
        <v>124.26</v>
      </c>
      <c r="I60" s="2">
        <f t="shared" si="37"/>
        <v>1337.5346400000001</v>
      </c>
    </row>
    <row r="62" spans="1:9" x14ac:dyDescent="0.25">
      <c r="A62" s="1" t="s">
        <v>70</v>
      </c>
    </row>
    <row r="63" spans="1:9" x14ac:dyDescent="0.25">
      <c r="A63" t="s">
        <v>30</v>
      </c>
      <c r="B63" s="34">
        <v>1</v>
      </c>
      <c r="C63" s="34" t="s">
        <v>71</v>
      </c>
      <c r="D63" s="34">
        <v>144.54</v>
      </c>
      <c r="E63" s="35">
        <f t="shared" ref="E63:E65" si="38">D63*10.764</f>
        <v>1555.8285599999999</v>
      </c>
      <c r="F63" s="34">
        <v>11.81</v>
      </c>
      <c r="G63" s="35">
        <f t="shared" ref="G63:G65" si="39">F63*10.764</f>
        <v>127.12284</v>
      </c>
      <c r="H63" s="34">
        <f t="shared" ref="H63:H65" si="40">D63+F63</f>
        <v>156.35</v>
      </c>
      <c r="I63" s="35">
        <f t="shared" ref="I63:I65" si="41">H63*10.764</f>
        <v>1682.9513999999999</v>
      </c>
    </row>
    <row r="64" spans="1:9" x14ac:dyDescent="0.25">
      <c r="B64" s="34">
        <v>2</v>
      </c>
      <c r="C64" s="34" t="s">
        <v>71</v>
      </c>
      <c r="D64" s="34">
        <v>148.21</v>
      </c>
      <c r="E64" s="35">
        <f t="shared" si="38"/>
        <v>1595.3324399999999</v>
      </c>
      <c r="F64" s="34">
        <v>12.82</v>
      </c>
      <c r="G64" s="35">
        <f t="shared" si="39"/>
        <v>137.99447999999998</v>
      </c>
      <c r="H64" s="34">
        <f t="shared" si="40"/>
        <v>161.03</v>
      </c>
      <c r="I64" s="35">
        <f t="shared" si="41"/>
        <v>1733.32692</v>
      </c>
    </row>
    <row r="65" spans="1:11" x14ac:dyDescent="0.25">
      <c r="B65">
        <v>3</v>
      </c>
      <c r="C65" t="s">
        <v>21</v>
      </c>
      <c r="D65">
        <v>113.03</v>
      </c>
      <c r="E65" s="2">
        <f t="shared" si="38"/>
        <v>1216.6549199999999</v>
      </c>
      <c r="F65">
        <v>11.23</v>
      </c>
      <c r="G65" s="2">
        <f t="shared" si="39"/>
        <v>120.87971999999999</v>
      </c>
      <c r="H65">
        <f t="shared" si="40"/>
        <v>124.26</v>
      </c>
      <c r="I65" s="2">
        <f t="shared" si="41"/>
        <v>1337.5346400000001</v>
      </c>
    </row>
    <row r="66" spans="1:11" x14ac:dyDescent="0.25">
      <c r="A66" s="1"/>
    </row>
    <row r="67" spans="1:11" x14ac:dyDescent="0.25">
      <c r="A67" s="1" t="s">
        <v>31</v>
      </c>
    </row>
    <row r="68" spans="1:11" x14ac:dyDescent="0.25">
      <c r="A68" t="s">
        <v>72</v>
      </c>
      <c r="B68" s="34">
        <v>1</v>
      </c>
      <c r="C68" s="34"/>
      <c r="D68" s="34">
        <v>144.54</v>
      </c>
      <c r="E68" s="35">
        <f t="shared" ref="E68:E69" si="42">D68*10.764</f>
        <v>1555.8285599999999</v>
      </c>
      <c r="F68" s="34">
        <v>11.81</v>
      </c>
      <c r="G68" s="35">
        <f t="shared" ref="G68:G69" si="43">F68*10.764</f>
        <v>127.12284</v>
      </c>
      <c r="H68" s="34">
        <f t="shared" ref="H68:H69" si="44">D68+F68</f>
        <v>156.35</v>
      </c>
      <c r="I68" s="35">
        <f t="shared" ref="I68:I69" si="45">H68*10.764</f>
        <v>1682.9513999999999</v>
      </c>
      <c r="J68" s="35">
        <f>I63+I68</f>
        <v>3365.9027999999998</v>
      </c>
      <c r="K68">
        <f>1680+2357</f>
        <v>4037</v>
      </c>
    </row>
    <row r="69" spans="1:11" x14ac:dyDescent="0.25">
      <c r="A69" s="1"/>
      <c r="B69" s="34">
        <v>2</v>
      </c>
      <c r="C69" s="34"/>
      <c r="D69" s="34">
        <v>148.21</v>
      </c>
      <c r="E69" s="35">
        <f t="shared" si="42"/>
        <v>1595.3324399999999</v>
      </c>
      <c r="F69" s="34">
        <v>12.82</v>
      </c>
      <c r="G69" s="35">
        <f t="shared" si="43"/>
        <v>137.99447999999998</v>
      </c>
      <c r="H69" s="34">
        <f t="shared" si="44"/>
        <v>161.03</v>
      </c>
      <c r="I69" s="35">
        <f t="shared" si="45"/>
        <v>1733.32692</v>
      </c>
      <c r="J69" s="35">
        <f>I64+I69</f>
        <v>3466.6538399999999</v>
      </c>
      <c r="K69">
        <f>1727+2458</f>
        <v>4185</v>
      </c>
    </row>
    <row r="70" spans="1:11" x14ac:dyDescent="0.25">
      <c r="B70">
        <v>3</v>
      </c>
      <c r="C70" t="s">
        <v>21</v>
      </c>
      <c r="D70">
        <v>113.03</v>
      </c>
      <c r="E70" s="2">
        <f>D70*10.764</f>
        <v>1216.6549199999999</v>
      </c>
      <c r="F70">
        <v>11.23</v>
      </c>
      <c r="G70" s="2">
        <f>F70*10.764</f>
        <v>120.87971999999999</v>
      </c>
      <c r="H70">
        <f>D70+F70</f>
        <v>124.26</v>
      </c>
      <c r="I70" s="2">
        <f>H70*10.764</f>
        <v>1337.5346400000001</v>
      </c>
    </row>
    <row r="71" spans="1:11" x14ac:dyDescent="0.25">
      <c r="E71" s="2"/>
      <c r="G71" s="2"/>
      <c r="I71" s="2"/>
      <c r="K71" s="2">
        <f>K68-J68</f>
        <v>671.09720000000016</v>
      </c>
    </row>
    <row r="72" spans="1:11" x14ac:dyDescent="0.25">
      <c r="K72" s="2">
        <f>K69-J69</f>
        <v>718.34616000000005</v>
      </c>
    </row>
    <row r="73" spans="1:11" x14ac:dyDescent="0.25">
      <c r="A73" s="15" t="s">
        <v>37</v>
      </c>
    </row>
    <row r="74" spans="1:11" x14ac:dyDescent="0.25">
      <c r="A74" s="1" t="s">
        <v>12</v>
      </c>
    </row>
    <row r="75" spans="1:11" x14ac:dyDescent="0.25">
      <c r="A75" t="s">
        <v>30</v>
      </c>
      <c r="B75">
        <v>1</v>
      </c>
      <c r="C75" t="s">
        <v>21</v>
      </c>
      <c r="D75">
        <v>113.03</v>
      </c>
      <c r="E75" s="2">
        <f t="shared" ref="E75:E77" si="46">D75*10.764</f>
        <v>1216.6549199999999</v>
      </c>
      <c r="F75">
        <v>11.23</v>
      </c>
      <c r="G75" s="2">
        <f t="shared" ref="G75:G77" si="47">F75*10.764</f>
        <v>120.87971999999999</v>
      </c>
      <c r="H75">
        <f t="shared" ref="H75:H77" si="48">D75+F75</f>
        <v>124.26</v>
      </c>
      <c r="I75" s="2">
        <f t="shared" ref="I75:I77" si="49">H75*10.764</f>
        <v>1337.5346400000001</v>
      </c>
      <c r="K75">
        <v>144.54</v>
      </c>
    </row>
    <row r="76" spans="1:11" x14ac:dyDescent="0.25">
      <c r="B76">
        <v>2</v>
      </c>
      <c r="C76" t="s">
        <v>18</v>
      </c>
      <c r="D76">
        <v>101.87</v>
      </c>
      <c r="E76" s="2">
        <f t="shared" si="46"/>
        <v>1096.5286799999999</v>
      </c>
      <c r="F76">
        <v>11.23</v>
      </c>
      <c r="G76" s="2">
        <f t="shared" si="47"/>
        <v>120.87971999999999</v>
      </c>
      <c r="H76">
        <f t="shared" si="48"/>
        <v>113.10000000000001</v>
      </c>
      <c r="I76" s="2">
        <f t="shared" si="49"/>
        <v>1217.4084</v>
      </c>
    </row>
    <row r="77" spans="1:11" x14ac:dyDescent="0.25">
      <c r="B77">
        <v>3</v>
      </c>
      <c r="C77" t="s">
        <v>18</v>
      </c>
      <c r="D77">
        <v>101.87</v>
      </c>
      <c r="E77" s="2">
        <f t="shared" si="46"/>
        <v>1096.5286799999999</v>
      </c>
      <c r="F77">
        <v>11.23</v>
      </c>
      <c r="G77" s="2">
        <f t="shared" si="47"/>
        <v>120.87971999999999</v>
      </c>
      <c r="H77">
        <f t="shared" si="48"/>
        <v>113.10000000000001</v>
      </c>
      <c r="I77" s="2">
        <f t="shared" si="49"/>
        <v>1217.4084</v>
      </c>
    </row>
    <row r="79" spans="1:11" x14ac:dyDescent="0.25">
      <c r="A79" s="1" t="s">
        <v>38</v>
      </c>
    </row>
    <row r="80" spans="1:11" x14ac:dyDescent="0.25">
      <c r="A80" t="s">
        <v>30</v>
      </c>
      <c r="B80">
        <v>1</v>
      </c>
      <c r="C80" t="s">
        <v>21</v>
      </c>
      <c r="D80">
        <v>113.03</v>
      </c>
      <c r="E80" s="2">
        <f t="shared" ref="E80:E82" si="50">D80*10.764</f>
        <v>1216.6549199999999</v>
      </c>
      <c r="F80">
        <v>11.23</v>
      </c>
      <c r="G80" s="2">
        <f t="shared" ref="G80:G82" si="51">F80*10.764</f>
        <v>120.87971999999999</v>
      </c>
      <c r="H80">
        <f t="shared" ref="H80:H82" si="52">D80+F80</f>
        <v>124.26</v>
      </c>
      <c r="I80" s="2">
        <f t="shared" ref="I80:I82" si="53">H80*10.764</f>
        <v>1337.5346400000001</v>
      </c>
    </row>
    <row r="81" spans="1:9" x14ac:dyDescent="0.25">
      <c r="B81">
        <v>2</v>
      </c>
      <c r="C81" t="s">
        <v>18</v>
      </c>
      <c r="D81">
        <v>101.87</v>
      </c>
      <c r="E81" s="2">
        <f t="shared" si="50"/>
        <v>1096.5286799999999</v>
      </c>
      <c r="F81">
        <v>11.23</v>
      </c>
      <c r="G81" s="2">
        <f t="shared" si="51"/>
        <v>120.87971999999999</v>
      </c>
      <c r="H81">
        <f t="shared" si="52"/>
        <v>113.10000000000001</v>
      </c>
      <c r="I81" s="2">
        <f t="shared" si="53"/>
        <v>1217.4084</v>
      </c>
    </row>
    <row r="82" spans="1:9" x14ac:dyDescent="0.25">
      <c r="B82">
        <v>3</v>
      </c>
      <c r="C82" t="s">
        <v>18</v>
      </c>
      <c r="D82">
        <v>101.87</v>
      </c>
      <c r="E82" s="2">
        <f t="shared" si="50"/>
        <v>1096.5286799999999</v>
      </c>
      <c r="F82">
        <v>11.23</v>
      </c>
      <c r="G82" s="2">
        <f t="shared" si="51"/>
        <v>120.87971999999999</v>
      </c>
      <c r="H82">
        <f t="shared" si="52"/>
        <v>113.10000000000001</v>
      </c>
      <c r="I82" s="2">
        <f t="shared" si="53"/>
        <v>1217.4084</v>
      </c>
    </row>
    <row r="84" spans="1:9" x14ac:dyDescent="0.25">
      <c r="A84" s="1" t="s">
        <v>39</v>
      </c>
    </row>
    <row r="85" spans="1:9" x14ac:dyDescent="0.25">
      <c r="A85" t="s">
        <v>40</v>
      </c>
      <c r="B85">
        <v>1</v>
      </c>
      <c r="C85" t="s">
        <v>21</v>
      </c>
      <c r="D85">
        <v>113.03</v>
      </c>
      <c r="E85" s="2">
        <f t="shared" ref="E85" si="54">D85*10.764</f>
        <v>1216.6549199999999</v>
      </c>
      <c r="F85">
        <v>11.23</v>
      </c>
      <c r="G85" s="2">
        <f t="shared" ref="G85" si="55">F85*10.764</f>
        <v>120.87971999999999</v>
      </c>
      <c r="H85">
        <f t="shared" ref="H85:H87" si="56">D85+F85</f>
        <v>124.26</v>
      </c>
      <c r="I85" s="2">
        <f t="shared" ref="I85:I87" si="57">H85*10.764</f>
        <v>1337.5346400000001</v>
      </c>
    </row>
    <row r="86" spans="1:9" x14ac:dyDescent="0.25">
      <c r="B86">
        <v>2</v>
      </c>
      <c r="C86" t="s">
        <v>17</v>
      </c>
      <c r="D86">
        <v>0</v>
      </c>
      <c r="E86" s="2"/>
      <c r="F86">
        <v>0</v>
      </c>
      <c r="G86" s="2">
        <v>121</v>
      </c>
      <c r="H86">
        <f t="shared" si="56"/>
        <v>0</v>
      </c>
      <c r="I86" s="2">
        <f t="shared" si="57"/>
        <v>0</v>
      </c>
    </row>
    <row r="87" spans="1:9" x14ac:dyDescent="0.25">
      <c r="B87">
        <v>3</v>
      </c>
      <c r="C87" t="s">
        <v>17</v>
      </c>
      <c r="D87">
        <v>0</v>
      </c>
      <c r="E87" s="2"/>
      <c r="F87">
        <v>0</v>
      </c>
      <c r="G87" s="2">
        <v>121</v>
      </c>
      <c r="H87">
        <f t="shared" si="56"/>
        <v>0</v>
      </c>
      <c r="I87" s="2">
        <f t="shared" si="57"/>
        <v>0</v>
      </c>
    </row>
    <row r="88" spans="1:9" x14ac:dyDescent="0.25">
      <c r="H88" s="3"/>
    </row>
    <row r="89" spans="1:9" x14ac:dyDescent="0.25">
      <c r="A89" s="1" t="s">
        <v>32</v>
      </c>
    </row>
    <row r="90" spans="1:9" x14ac:dyDescent="0.25">
      <c r="A90" t="s">
        <v>30</v>
      </c>
      <c r="B90">
        <v>1</v>
      </c>
      <c r="C90" t="s">
        <v>21</v>
      </c>
      <c r="D90">
        <v>113.03</v>
      </c>
      <c r="E90" s="2">
        <f t="shared" ref="E90" si="58">D90*10.764</f>
        <v>1216.6549199999999</v>
      </c>
      <c r="F90">
        <v>11.23</v>
      </c>
      <c r="G90" s="2">
        <f t="shared" ref="G90:G92" si="59">F90*10.764</f>
        <v>120.87971999999999</v>
      </c>
      <c r="H90">
        <f t="shared" ref="H90:H92" si="60">D90+F90</f>
        <v>124.26</v>
      </c>
      <c r="I90" s="2">
        <f t="shared" ref="I90:I92" si="61">H90*10.764</f>
        <v>1337.5346400000001</v>
      </c>
    </row>
    <row r="91" spans="1:9" x14ac:dyDescent="0.25">
      <c r="B91">
        <v>2</v>
      </c>
      <c r="C91" t="s">
        <v>17</v>
      </c>
      <c r="D91">
        <v>0</v>
      </c>
      <c r="E91" s="2">
        <v>0</v>
      </c>
      <c r="F91">
        <v>0</v>
      </c>
      <c r="G91" s="2">
        <f t="shared" si="59"/>
        <v>0</v>
      </c>
      <c r="H91">
        <f t="shared" si="60"/>
        <v>0</v>
      </c>
      <c r="I91" s="2">
        <f t="shared" si="61"/>
        <v>0</v>
      </c>
    </row>
    <row r="92" spans="1:9" x14ac:dyDescent="0.25">
      <c r="B92">
        <v>3</v>
      </c>
      <c r="C92" t="s">
        <v>18</v>
      </c>
      <c r="D92">
        <v>101.87</v>
      </c>
      <c r="E92" s="2">
        <f t="shared" ref="E92" si="62">D92*10.764</f>
        <v>1096.5286799999999</v>
      </c>
      <c r="F92">
        <v>11.23</v>
      </c>
      <c r="G92" s="2">
        <f t="shared" si="59"/>
        <v>120.87971999999999</v>
      </c>
      <c r="H92">
        <f t="shared" si="60"/>
        <v>113.10000000000001</v>
      </c>
      <c r="I92" s="2">
        <f t="shared" si="61"/>
        <v>1217.4084</v>
      </c>
    </row>
    <row r="94" spans="1:9" x14ac:dyDescent="0.25">
      <c r="A94" s="40" t="s">
        <v>70</v>
      </c>
    </row>
    <row r="95" spans="1:9" x14ac:dyDescent="0.25">
      <c r="A95" t="s">
        <v>30</v>
      </c>
      <c r="B95">
        <v>1</v>
      </c>
      <c r="C95" t="s">
        <v>21</v>
      </c>
      <c r="D95">
        <v>113.03</v>
      </c>
      <c r="E95" s="2">
        <f t="shared" ref="E95:E97" si="63">D95*10.764</f>
        <v>1216.6549199999999</v>
      </c>
      <c r="F95">
        <v>11.23</v>
      </c>
      <c r="G95" s="2">
        <f t="shared" ref="G95:G97" si="64">F95*10.764</f>
        <v>120.87971999999999</v>
      </c>
      <c r="H95">
        <f t="shared" ref="H95:H97" si="65">D95+F95</f>
        <v>124.26</v>
      </c>
      <c r="I95" s="2">
        <f t="shared" ref="I95:I97" si="66">H95*10.764</f>
        <v>1337.5346400000001</v>
      </c>
    </row>
    <row r="96" spans="1:9" x14ac:dyDescent="0.25">
      <c r="B96" s="34">
        <v>2</v>
      </c>
      <c r="C96" s="34" t="s">
        <v>36</v>
      </c>
      <c r="D96" s="34">
        <v>101.87</v>
      </c>
      <c r="E96" s="35">
        <f t="shared" si="63"/>
        <v>1096.5286799999999</v>
      </c>
      <c r="F96" s="34">
        <v>11.23</v>
      </c>
      <c r="G96" s="35">
        <f t="shared" si="64"/>
        <v>120.87971999999999</v>
      </c>
      <c r="H96" s="34">
        <f t="shared" si="65"/>
        <v>113.10000000000001</v>
      </c>
      <c r="I96" s="35">
        <f t="shared" si="66"/>
        <v>1217.4084</v>
      </c>
    </row>
    <row r="97" spans="1:18" x14ac:dyDescent="0.25">
      <c r="B97" s="34">
        <v>3</v>
      </c>
      <c r="C97" s="34" t="s">
        <v>36</v>
      </c>
      <c r="D97" s="34">
        <v>101.87</v>
      </c>
      <c r="E97" s="35">
        <f t="shared" si="63"/>
        <v>1096.5286799999999</v>
      </c>
      <c r="F97" s="34">
        <v>11.23</v>
      </c>
      <c r="G97" s="35">
        <f t="shared" si="64"/>
        <v>120.87971999999999</v>
      </c>
      <c r="H97" s="34">
        <f t="shared" si="65"/>
        <v>113.10000000000001</v>
      </c>
      <c r="I97" s="35">
        <f t="shared" si="66"/>
        <v>1217.4084</v>
      </c>
    </row>
    <row r="99" spans="1:18" x14ac:dyDescent="0.25">
      <c r="A99" s="1" t="s">
        <v>31</v>
      </c>
    </row>
    <row r="100" spans="1:18" x14ac:dyDescent="0.25">
      <c r="A100" t="s">
        <v>30</v>
      </c>
      <c r="B100">
        <v>1</v>
      </c>
      <c r="C100" t="s">
        <v>21</v>
      </c>
      <c r="D100">
        <v>113.03</v>
      </c>
      <c r="E100" s="2">
        <f t="shared" ref="E100:E102" si="67">D100*10.764</f>
        <v>1216.6549199999999</v>
      </c>
      <c r="F100">
        <v>11.23</v>
      </c>
      <c r="G100" s="2">
        <f t="shared" ref="G100:G102" si="68">F100*10.764</f>
        <v>120.87971999999999</v>
      </c>
      <c r="H100">
        <f t="shared" ref="H100:H102" si="69">D100+F100</f>
        <v>124.26</v>
      </c>
      <c r="I100" s="2">
        <f t="shared" ref="I100:I102" si="70">H100*10.764</f>
        <v>1337.5346400000001</v>
      </c>
    </row>
    <row r="101" spans="1:18" x14ac:dyDescent="0.25">
      <c r="B101" s="34">
        <v>2</v>
      </c>
      <c r="C101" s="34" t="s">
        <v>36</v>
      </c>
      <c r="D101" s="34">
        <v>101.87</v>
      </c>
      <c r="E101" s="35">
        <f t="shared" si="67"/>
        <v>1096.5286799999999</v>
      </c>
      <c r="F101" s="34">
        <v>11.23</v>
      </c>
      <c r="G101" s="35">
        <f t="shared" si="68"/>
        <v>120.87971999999999</v>
      </c>
      <c r="H101" s="34">
        <f t="shared" si="69"/>
        <v>113.10000000000001</v>
      </c>
      <c r="I101" s="35">
        <f t="shared" si="70"/>
        <v>1217.4084</v>
      </c>
      <c r="K101" s="35">
        <f>I96+I101</f>
        <v>2434.8168000000001</v>
      </c>
      <c r="L101" s="34"/>
      <c r="M101" s="34">
        <f>1227+1227</f>
        <v>2454</v>
      </c>
    </row>
    <row r="102" spans="1:18" x14ac:dyDescent="0.25">
      <c r="B102" s="34">
        <v>3</v>
      </c>
      <c r="C102" s="34" t="s">
        <v>36</v>
      </c>
      <c r="D102" s="34">
        <v>101.87</v>
      </c>
      <c r="E102" s="35">
        <f t="shared" si="67"/>
        <v>1096.5286799999999</v>
      </c>
      <c r="F102" s="34">
        <v>11.23</v>
      </c>
      <c r="G102" s="35">
        <f t="shared" si="68"/>
        <v>120.87971999999999</v>
      </c>
      <c r="H102" s="34">
        <f t="shared" si="69"/>
        <v>113.10000000000001</v>
      </c>
      <c r="I102" s="35">
        <f t="shared" si="70"/>
        <v>1217.4084</v>
      </c>
      <c r="K102" s="35">
        <f>I97+I102</f>
        <v>2434.8168000000001</v>
      </c>
      <c r="L102" s="34"/>
      <c r="M102" s="34">
        <f>1227+1227</f>
        <v>2454</v>
      </c>
    </row>
    <row r="110" spans="1:18" x14ac:dyDescent="0.25">
      <c r="Q110">
        <v>76.180000000000007</v>
      </c>
      <c r="R110">
        <f>Q110*10.764</f>
        <v>820.00152000000003</v>
      </c>
    </row>
    <row r="123" spans="18:18" x14ac:dyDescent="0.25">
      <c r="R123">
        <f>820+1231</f>
        <v>2051</v>
      </c>
    </row>
    <row r="124" spans="18:18" x14ac:dyDescent="0.25">
      <c r="R124">
        <f>820+1231</f>
        <v>2051</v>
      </c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N46"/>
  <sheetViews>
    <sheetView topLeftCell="B1" zoomScale="130" zoomScaleNormal="130" workbookViewId="0">
      <selection activeCell="I10" sqref="I10"/>
    </sheetView>
  </sheetViews>
  <sheetFormatPr defaultRowHeight="15" x14ac:dyDescent="0.25"/>
  <cols>
    <col min="1" max="1" width="14.7109375" style="3" customWidth="1"/>
    <col min="2" max="3" width="9.140625" style="3"/>
    <col min="4" max="4" width="14.28515625" style="3" bestFit="1" customWidth="1"/>
    <col min="5" max="5" width="18.28515625" style="3" customWidth="1"/>
    <col min="6" max="6" width="17.5703125" style="3" customWidth="1"/>
    <col min="7" max="7" width="14.28515625" style="3" bestFit="1" customWidth="1"/>
    <col min="8" max="8" width="15.28515625" style="3" customWidth="1"/>
    <col min="9" max="9" width="18.7109375" style="3" customWidth="1"/>
    <col min="10" max="10" width="12" style="3" customWidth="1"/>
  </cols>
  <sheetData>
    <row r="1" spans="1:10" x14ac:dyDescent="0.25">
      <c r="E1" s="5"/>
    </row>
    <row r="2" spans="1:10" x14ac:dyDescent="0.25">
      <c r="A2" s="12" t="s">
        <v>9</v>
      </c>
      <c r="B2" s="12" t="s">
        <v>10</v>
      </c>
      <c r="C2" s="12" t="s">
        <v>44</v>
      </c>
      <c r="D2" s="12"/>
      <c r="E2" s="13" t="s">
        <v>11</v>
      </c>
      <c r="F2" s="12" t="s">
        <v>45</v>
      </c>
      <c r="G2"/>
      <c r="H2"/>
      <c r="I2"/>
      <c r="J2" t="s">
        <v>45</v>
      </c>
    </row>
    <row r="3" spans="1:10" x14ac:dyDescent="0.25">
      <c r="A3" t="s">
        <v>42</v>
      </c>
      <c r="B3" s="36" t="s">
        <v>43</v>
      </c>
      <c r="C3" s="36">
        <v>76.180000000000007</v>
      </c>
      <c r="D3" s="36">
        <f t="shared" ref="D3:D15" si="0">C3*10.764</f>
        <v>820.00152000000003</v>
      </c>
      <c r="E3" s="7">
        <v>30287927</v>
      </c>
      <c r="F3" s="37">
        <f>E3/D3</f>
        <v>36936.427873938577</v>
      </c>
      <c r="G3" s="7">
        <v>1817500</v>
      </c>
      <c r="H3" s="7">
        <v>30000</v>
      </c>
      <c r="I3" s="6">
        <f>E3+G3+H3</f>
        <v>32135427</v>
      </c>
      <c r="J3" s="6">
        <f>I3/D3</f>
        <v>39189.472478051015</v>
      </c>
    </row>
    <row r="4" spans="1:10" x14ac:dyDescent="0.25">
      <c r="A4" t="s">
        <v>42</v>
      </c>
      <c r="B4" s="36" t="s">
        <v>46</v>
      </c>
      <c r="C4" s="36">
        <v>123.65</v>
      </c>
      <c r="D4" s="36">
        <f t="shared" si="0"/>
        <v>1330.9685999999999</v>
      </c>
      <c r="E4" s="7">
        <v>48154918</v>
      </c>
      <c r="F4" s="37">
        <f t="shared" ref="F4:F17" si="1">E4/D4</f>
        <v>36180.356170686522</v>
      </c>
      <c r="G4" s="7">
        <v>2889500</v>
      </c>
      <c r="H4" s="7">
        <v>30000</v>
      </c>
      <c r="I4" s="6">
        <f>E4+G4+H4</f>
        <v>51074418</v>
      </c>
      <c r="J4" s="6">
        <f>I4/D4</f>
        <v>38373.871479762936</v>
      </c>
    </row>
    <row r="5" spans="1:10" x14ac:dyDescent="0.25">
      <c r="A5" t="s">
        <v>47</v>
      </c>
      <c r="B5" s="36" t="s">
        <v>48</v>
      </c>
      <c r="C5" s="36">
        <v>76.180000000000007</v>
      </c>
      <c r="D5" s="36">
        <f t="shared" si="0"/>
        <v>820.00152000000003</v>
      </c>
      <c r="E5" s="7">
        <v>32442574</v>
      </c>
      <c r="F5" s="37">
        <f t="shared" si="1"/>
        <v>39564.041295923453</v>
      </c>
      <c r="G5" s="7">
        <v>1947000</v>
      </c>
      <c r="H5" s="7">
        <v>30000</v>
      </c>
      <c r="I5" s="6">
        <f t="shared" ref="I5:I13" si="2">E5+G5+H5</f>
        <v>34419574</v>
      </c>
      <c r="J5" s="6">
        <f t="shared" ref="J5:J14" si="3">I5/D5</f>
        <v>41975.012436562312</v>
      </c>
    </row>
    <row r="6" spans="1:10" x14ac:dyDescent="0.25">
      <c r="A6" t="s">
        <v>49</v>
      </c>
      <c r="B6" s="36" t="s">
        <v>50</v>
      </c>
      <c r="C6" s="36">
        <v>76.180000000000007</v>
      </c>
      <c r="D6" s="36">
        <f t="shared" si="0"/>
        <v>820.00152000000003</v>
      </c>
      <c r="E6" s="7">
        <v>29985714</v>
      </c>
      <c r="F6" s="37">
        <f t="shared" si="1"/>
        <v>36567.876118083295</v>
      </c>
      <c r="G6" s="7">
        <v>1799500</v>
      </c>
      <c r="H6" s="7">
        <v>30000</v>
      </c>
      <c r="I6" s="6">
        <f t="shared" si="2"/>
        <v>31815214</v>
      </c>
      <c r="J6" s="6">
        <f t="shared" si="3"/>
        <v>38798.969543373525</v>
      </c>
    </row>
    <row r="7" spans="1:10" x14ac:dyDescent="0.25">
      <c r="A7" t="s">
        <v>51</v>
      </c>
      <c r="B7" s="36" t="s">
        <v>52</v>
      </c>
      <c r="C7" s="36">
        <v>160.44</v>
      </c>
      <c r="D7" s="36">
        <f t="shared" si="0"/>
        <v>1726.9761599999999</v>
      </c>
      <c r="E7" s="7">
        <v>64275410</v>
      </c>
      <c r="F7" s="37">
        <f t="shared" si="1"/>
        <v>37218.469767411269</v>
      </c>
      <c r="G7" s="7">
        <v>3857000</v>
      </c>
      <c r="H7" s="7">
        <v>30000</v>
      </c>
      <c r="I7" s="6">
        <f t="shared" si="2"/>
        <v>68162410</v>
      </c>
      <c r="J7" s="6">
        <f t="shared" si="3"/>
        <v>39469.224635967184</v>
      </c>
    </row>
    <row r="8" spans="1:10" x14ac:dyDescent="0.25">
      <c r="A8" t="s">
        <v>42</v>
      </c>
      <c r="B8" s="36" t="s">
        <v>43</v>
      </c>
      <c r="C8" s="36">
        <v>76.180000000000007</v>
      </c>
      <c r="D8" s="36">
        <f t="shared" si="0"/>
        <v>820.00152000000003</v>
      </c>
      <c r="E8" s="7">
        <v>30287927</v>
      </c>
      <c r="F8" s="37">
        <f t="shared" si="1"/>
        <v>36936.427873938577</v>
      </c>
      <c r="G8" s="14">
        <v>1817500</v>
      </c>
      <c r="H8" s="7">
        <v>30000</v>
      </c>
      <c r="I8" s="6">
        <f t="shared" si="2"/>
        <v>32135427</v>
      </c>
      <c r="J8" s="6">
        <f t="shared" si="3"/>
        <v>39189.472478051015</v>
      </c>
    </row>
    <row r="9" spans="1:10" x14ac:dyDescent="0.25">
      <c r="A9" t="s">
        <v>54</v>
      </c>
      <c r="B9" s="36" t="s">
        <v>53</v>
      </c>
      <c r="C9" s="36">
        <v>76.180000000000007</v>
      </c>
      <c r="D9" s="36">
        <f t="shared" si="0"/>
        <v>820.00152000000003</v>
      </c>
      <c r="E9" s="7">
        <v>31877619</v>
      </c>
      <c r="F9" s="37">
        <f t="shared" si="1"/>
        <v>38875.073060840179</v>
      </c>
      <c r="G9" s="14">
        <v>1913000</v>
      </c>
      <c r="H9" s="7">
        <v>30000</v>
      </c>
      <c r="I9" s="6">
        <f t="shared" si="2"/>
        <v>33820619</v>
      </c>
      <c r="J9" s="6">
        <f t="shared" si="3"/>
        <v>41244.580863703763</v>
      </c>
    </row>
    <row r="10" spans="1:10" x14ac:dyDescent="0.25">
      <c r="A10" t="s">
        <v>56</v>
      </c>
      <c r="B10" s="36" t="s">
        <v>55</v>
      </c>
      <c r="C10" s="36">
        <v>160.24</v>
      </c>
      <c r="D10" s="36">
        <f t="shared" si="0"/>
        <v>1724.8233600000001</v>
      </c>
      <c r="E10" s="7">
        <v>68382018</v>
      </c>
      <c r="F10" s="37">
        <f t="shared" si="1"/>
        <v>39645.809296089312</v>
      </c>
      <c r="G10" s="14">
        <v>4103000</v>
      </c>
      <c r="H10" s="7">
        <v>30000</v>
      </c>
      <c r="I10" s="6">
        <f t="shared" si="2"/>
        <v>72515018</v>
      </c>
      <c r="J10" s="6">
        <f t="shared" si="3"/>
        <v>42041.996694664427</v>
      </c>
    </row>
    <row r="11" spans="1:10" x14ac:dyDescent="0.25">
      <c r="A11" t="s">
        <v>57</v>
      </c>
      <c r="B11" t="s">
        <v>58</v>
      </c>
      <c r="C11" s="36">
        <v>76.180000000000007</v>
      </c>
      <c r="D11" s="36">
        <f t="shared" si="0"/>
        <v>820.00152000000003</v>
      </c>
      <c r="E11" s="7">
        <v>30988188</v>
      </c>
      <c r="F11" s="37">
        <f t="shared" si="1"/>
        <v>37790.403120228359</v>
      </c>
      <c r="G11" s="7">
        <v>1549500</v>
      </c>
      <c r="H11" s="7">
        <v>30000</v>
      </c>
      <c r="I11" s="6">
        <f t="shared" si="2"/>
        <v>32567688</v>
      </c>
      <c r="J11" s="6">
        <f t="shared" si="3"/>
        <v>39716.61906187686</v>
      </c>
    </row>
    <row r="12" spans="1:10" x14ac:dyDescent="0.25">
      <c r="A12" t="s">
        <v>57</v>
      </c>
      <c r="B12" t="s">
        <v>59</v>
      </c>
      <c r="C12" s="36">
        <v>76.180000000000007</v>
      </c>
      <c r="D12" s="36">
        <f t="shared" si="0"/>
        <v>820.00152000000003</v>
      </c>
      <c r="E12" s="7">
        <v>28019424</v>
      </c>
      <c r="F12" s="37">
        <f t="shared" si="1"/>
        <v>34169.965928843645</v>
      </c>
      <c r="G12" s="7">
        <v>1681500</v>
      </c>
      <c r="H12" s="7">
        <v>30000</v>
      </c>
      <c r="I12" s="6">
        <f t="shared" si="2"/>
        <v>29730924</v>
      </c>
      <c r="J12" s="6">
        <f t="shared" si="3"/>
        <v>36257.157181854978</v>
      </c>
    </row>
    <row r="13" spans="1:10" x14ac:dyDescent="0.25">
      <c r="A13" t="s">
        <v>57</v>
      </c>
      <c r="B13" t="s">
        <v>60</v>
      </c>
      <c r="C13">
        <v>160.44</v>
      </c>
      <c r="D13" s="36">
        <f t="shared" si="0"/>
        <v>1726.9761599999999</v>
      </c>
      <c r="E13" s="7">
        <v>64716998</v>
      </c>
      <c r="F13" s="37">
        <f t="shared" si="1"/>
        <v>37474.169880839581</v>
      </c>
      <c r="G13" s="7">
        <v>3883500</v>
      </c>
      <c r="H13" s="7">
        <v>30000</v>
      </c>
      <c r="I13" s="6">
        <f t="shared" si="2"/>
        <v>68630498</v>
      </c>
      <c r="J13" s="6">
        <f t="shared" si="3"/>
        <v>39740.269489302045</v>
      </c>
    </row>
    <row r="14" spans="1:10" x14ac:dyDescent="0.25">
      <c r="A14"/>
      <c r="B14"/>
      <c r="C14"/>
      <c r="D14" s="36">
        <f t="shared" si="0"/>
        <v>0</v>
      </c>
      <c r="E14"/>
      <c r="F14" s="37" t="e">
        <f t="shared" si="1"/>
        <v>#DIV/0!</v>
      </c>
      <c r="G14"/>
      <c r="H14"/>
      <c r="I14"/>
      <c r="J14" s="6" t="e">
        <f t="shared" si="3"/>
        <v>#DIV/0!</v>
      </c>
    </row>
    <row r="15" spans="1:10" x14ac:dyDescent="0.25">
      <c r="A15"/>
      <c r="B15"/>
      <c r="C15"/>
      <c r="D15" s="36">
        <f t="shared" si="0"/>
        <v>0</v>
      </c>
      <c r="E15"/>
      <c r="F15" s="37" t="e">
        <f t="shared" si="1"/>
        <v>#DIV/0!</v>
      </c>
      <c r="G15"/>
      <c r="H15"/>
      <c r="I15"/>
      <c r="J15"/>
    </row>
    <row r="16" spans="1:10" x14ac:dyDescent="0.25">
      <c r="A16"/>
      <c r="B16"/>
      <c r="C16"/>
      <c r="D16"/>
      <c r="E16"/>
      <c r="F16" s="37" t="e">
        <f t="shared" si="1"/>
        <v>#DIV/0!</v>
      </c>
      <c r="G16"/>
      <c r="H16"/>
      <c r="I16"/>
      <c r="J16"/>
    </row>
    <row r="17" spans="1:14" x14ac:dyDescent="0.25">
      <c r="A17"/>
      <c r="B17"/>
      <c r="C17"/>
      <c r="D17"/>
      <c r="E17"/>
      <c r="F17" s="37" t="e">
        <f t="shared" si="1"/>
        <v>#DIV/0!</v>
      </c>
      <c r="G17"/>
      <c r="H17"/>
      <c r="I17"/>
      <c r="J17"/>
      <c r="N17">
        <v>5008</v>
      </c>
    </row>
    <row r="18" spans="1:14" x14ac:dyDescent="0.25">
      <c r="A18"/>
      <c r="B18"/>
      <c r="C18"/>
      <c r="D18"/>
      <c r="E18"/>
      <c r="F18"/>
      <c r="G18"/>
      <c r="H18"/>
      <c r="I18"/>
      <c r="J18"/>
      <c r="N18">
        <v>5184</v>
      </c>
    </row>
    <row r="19" spans="1:14" x14ac:dyDescent="0.25">
      <c r="A19"/>
      <c r="B19"/>
      <c r="C19"/>
      <c r="D19"/>
      <c r="E19"/>
      <c r="F19"/>
      <c r="G19"/>
      <c r="H19"/>
      <c r="I19"/>
      <c r="J19"/>
    </row>
    <row r="20" spans="1:14" x14ac:dyDescent="0.25">
      <c r="A20"/>
      <c r="B20"/>
      <c r="C20"/>
      <c r="D20"/>
      <c r="E20"/>
      <c r="F20"/>
      <c r="G20"/>
      <c r="H20"/>
      <c r="I20"/>
      <c r="J20"/>
    </row>
    <row r="27" spans="1:14" x14ac:dyDescent="0.25">
      <c r="F27" s="5">
        <v>27799761</v>
      </c>
      <c r="H27" s="3">
        <v>50865989</v>
      </c>
    </row>
    <row r="28" spans="1:14" x14ac:dyDescent="0.25">
      <c r="F28" s="3">
        <v>1668000</v>
      </c>
      <c r="H28" s="3">
        <v>3051959</v>
      </c>
    </row>
    <row r="29" spans="1:14" x14ac:dyDescent="0.25">
      <c r="F29" s="3">
        <v>30000</v>
      </c>
      <c r="H29" s="3">
        <v>30000</v>
      </c>
    </row>
    <row r="30" spans="1:14" x14ac:dyDescent="0.25">
      <c r="F30" s="5">
        <f>SUM(F27:F29)</f>
        <v>29497761</v>
      </c>
      <c r="H30" s="3">
        <f>H27+H28+H29</f>
        <v>53947948</v>
      </c>
    </row>
    <row r="31" spans="1:14" x14ac:dyDescent="0.25">
      <c r="F31" s="8">
        <f>F27/820</f>
        <v>33902.147560975609</v>
      </c>
      <c r="H31" s="3">
        <f>H27/1331</f>
        <v>38216.370398196843</v>
      </c>
    </row>
    <row r="32" spans="1:14" x14ac:dyDescent="0.25">
      <c r="F32" s="3">
        <f>F30/820</f>
        <v>35972.87926829268</v>
      </c>
      <c r="H32" s="3">
        <f>H30/1331</f>
        <v>40531.891810668669</v>
      </c>
    </row>
    <row r="33" spans="6:8" x14ac:dyDescent="0.25">
      <c r="F33" s="5">
        <v>1100</v>
      </c>
      <c r="H33" s="5">
        <v>1100</v>
      </c>
    </row>
    <row r="34" spans="6:8" x14ac:dyDescent="0.25">
      <c r="F34" s="5">
        <v>162360</v>
      </c>
      <c r="H34" s="5">
        <v>263538</v>
      </c>
    </row>
    <row r="35" spans="6:8" x14ac:dyDescent="0.25">
      <c r="F35" s="5">
        <v>344400</v>
      </c>
      <c r="H35" s="5">
        <v>559020</v>
      </c>
    </row>
    <row r="36" spans="6:8" x14ac:dyDescent="0.25">
      <c r="F36" s="5">
        <v>155000</v>
      </c>
      <c r="H36" s="5">
        <v>155000</v>
      </c>
    </row>
    <row r="37" spans="6:8" x14ac:dyDescent="0.25">
      <c r="F37" s="3">
        <v>75000</v>
      </c>
      <c r="H37" s="5">
        <v>75000</v>
      </c>
    </row>
    <row r="38" spans="6:8" x14ac:dyDescent="0.25">
      <c r="F38" s="3">
        <v>8568</v>
      </c>
      <c r="H38" s="5">
        <v>14712</v>
      </c>
    </row>
    <row r="39" spans="6:8" x14ac:dyDescent="0.25">
      <c r="F39" s="3">
        <v>295200</v>
      </c>
      <c r="H39" s="5">
        <v>479160</v>
      </c>
    </row>
    <row r="40" spans="6:8" x14ac:dyDescent="0.25">
      <c r="F40" s="3">
        <v>82000</v>
      </c>
      <c r="H40" s="5">
        <v>133100</v>
      </c>
    </row>
    <row r="41" spans="6:8" x14ac:dyDescent="0.25">
      <c r="F41" s="3">
        <v>51660</v>
      </c>
      <c r="H41" s="5">
        <v>83853</v>
      </c>
    </row>
    <row r="42" spans="6:8" x14ac:dyDescent="0.25">
      <c r="F42" s="3">
        <v>1390058</v>
      </c>
      <c r="H42" s="5">
        <v>2543426</v>
      </c>
    </row>
    <row r="43" spans="6:8" x14ac:dyDescent="0.25">
      <c r="F43" s="3">
        <v>144648</v>
      </c>
      <c r="H43" s="5">
        <v>220506</v>
      </c>
    </row>
    <row r="44" spans="6:8" x14ac:dyDescent="0.25">
      <c r="F44" s="8">
        <f>SUM(F33:F43)</f>
        <v>2709994</v>
      </c>
      <c r="H44" s="5">
        <f>SUM(H33:H43)</f>
        <v>4528415</v>
      </c>
    </row>
    <row r="45" spans="6:8" x14ac:dyDescent="0.25">
      <c r="F45" s="8">
        <f>F44+F30</f>
        <v>32207755</v>
      </c>
      <c r="H45" s="5">
        <f>H44+H30</f>
        <v>58476363</v>
      </c>
    </row>
    <row r="46" spans="6:8" x14ac:dyDescent="0.25">
      <c r="F46" s="8">
        <f>F44+F27</f>
        <v>30509755</v>
      </c>
      <c r="H46" s="5">
        <f>H44+H27</f>
        <v>55394404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438BA9-9F6D-4915-883E-290912D8115E}">
  <dimension ref="A1"/>
  <sheetViews>
    <sheetView topLeftCell="A19" workbookViewId="0">
      <selection activeCell="A43" sqref="A4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7A4167-632D-4A8F-8DC7-783569F65E81}">
  <dimension ref="A1"/>
  <sheetViews>
    <sheetView topLeftCell="A139" workbookViewId="0">
      <selection activeCell="B173" sqref="B173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Tower - 1</vt:lpstr>
      <vt:lpstr>Tower - 2</vt:lpstr>
      <vt:lpstr>Tower - 3</vt:lpstr>
      <vt:lpstr>Total</vt:lpstr>
      <vt:lpstr>RERA</vt:lpstr>
      <vt:lpstr>Typical Floor</vt:lpstr>
      <vt:lpstr>IGR</vt:lpstr>
      <vt:lpstr>RR</vt:lpstr>
      <vt:lpstr>Rate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2024-02-15T09:55:47Z</dcterms:modified>
</cp:coreProperties>
</file>