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PARIKSHIT CHANDRAKANT SURVE - SBI\"/>
    </mc:Choice>
  </mc:AlternateContent>
  <xr:revisionPtr revIDLastSave="0" documentId="13_ncr:1_{F8C1B264-F63B-4DB2-915D-B233E8E17D9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40" i="4" l="1"/>
  <c r="G40" i="4" s="1"/>
  <c r="O38" i="21" l="1"/>
  <c r="N34" i="20"/>
  <c r="M35" i="19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S41" i="4"/>
  <c r="W51" i="4" l="1"/>
  <c r="W47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<sst xmlns="http://schemas.openxmlformats.org/spreadsheetml/2006/main" count="51" uniqueCount="45">
  <si>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</si>
  <si>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</si>
  <si>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</si>
  <si>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</si>
  <si>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</si>
  <si>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</si>
  <si>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</si>
  <si>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</si>
  <si>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</si>
  <si>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</si>
  <si>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</si>
  <si>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</si>
  <si>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</si>
  <si>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</si>
  <si>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</si>
  <si>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</si>
  <si>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</si>
  <si>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</si>
  <si>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</si>
  <si>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</si>
  <si>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</si>
  <si>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</si>
  <si>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</si>
  <si>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</si>
  <si>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</si>
  <si>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</si>
  <si>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</si>
  <si>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</si>
  <si>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</si>
  <si>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</si>
  <si>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</si>
  <si>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</si>
  <si>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</si>
  <si>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</si>
  <si>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</si>
  <si>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</si>
  <si>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</si>
  <si>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</si>
  <si>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</si>
  <si>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</si>
  <si>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OT</t>
  </si>
  <si>
    <t>Dry area</t>
  </si>
  <si>
    <t>State Bank Of India ( RACPC Ghatkopar (West) - PARIKSHIT CHANDRAKANT SURVE</t>
  </si>
  <si>
    <t>FMV / RV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</si>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</sst>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11" fillId="0" borderId="1" xfId="0" applyNumberFormat="1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152111</xdr:colOff>
      <xdr:row>7</xdr:row>
      <xdr:rowOff>171451</xdr:rowOff>
    </xdr:from>
    <xdr:to>
      <xdr:col>28</xdr:col>
      <xdr:colOff>202499</xdr:colOff>
      <xdr:row>43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59C41C-9C29-4F29-933A-0CFB34D97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0911" y="1504951"/>
          <a:ext cx="15290388" cy="6457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31</xdr:col>
      <xdr:colOff>173984</xdr:colOff>
      <xdr:row>37</xdr:row>
      <xdr:rowOff>134352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6D2637-5DDA-4A69-8E26-0191DC69B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" y="0"/>
          <a:ext cx="18157184" cy="71828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221586</xdr:colOff>
      <xdr:row>47</xdr:row>
      <xdr:rowOff>42176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80CC45-7B20-404E-B690-B787C8D67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071186" cy="78526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373994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586030-410F-46A7-B264-C0F94E026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52394" cy="8726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269205</xdr:colOff>
      <xdr:row>47</xdr:row>
      <xdr:rowOff>39282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9A48F2-DBBA-4A3C-AF8F-74DA57D98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47605" cy="8468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278731</xdr:colOff>
      <xdr:row>42</xdr:row>
      <xdr:rowOff>39036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EE2561-66F9-49B3-9F54-CD8138E8B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957131" cy="67065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31</xdr:col>
      <xdr:colOff>307342</xdr:colOff>
      <xdr:row>29</xdr:row>
      <xdr:rowOff>78072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0FCBD1-17F5-446B-8395-2B6F84239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547342" cy="56025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535942</xdr:colOff>
      <xdr:row>32</xdr:row>
      <xdr:rowOff>115140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24614E-F899-4615-874B-70D609331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14342" cy="60206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450205</xdr:colOff>
      <xdr:row>31</xdr:row>
      <xdr:rowOff>124640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749DF9-EEA1-4171-9A0E-16185643D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28605" cy="58396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206922</xdr:colOff>
      <xdr:row>8</xdr:row>
      <xdr:rowOff>123826</xdr:rowOff>
    </xdr:from>
    <xdr:to>
      <xdr:col>27</xdr:col>
      <xdr:colOff>602628</xdr:colOff>
      <xdr:row>36</xdr:row>
      <xdr:rowOff>142876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2C732F-CD48-4882-A0B8-06F90DE0F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5722" y="1647826"/>
          <a:ext cx="15026106" cy="5353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C4" zoomScaleNormal="100" workbookViewId="0">
      <selection activeCell="U31" sqref="U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20.285156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640</v>
      </c>
      <c r="C3" s="4">
        <f>B3*1.2</f>
        <v>768</v>
      </c>
      <c r="D3" s="4">
        <f t="shared" ref="D3:D14" si="2">C3*1.2</f>
        <v>921.59999999999991</v>
      </c>
      <c r="E3" s="5">
        <f t="shared" ref="E3:E14" si="3">R3</f>
        <v>7610530</v>
      </c>
      <c r="F3" s="9">
        <f t="shared" ref="F3:F14" si="4">ROUND((E3/B3),0)</f>
        <v>11891</v>
      </c>
      <c r="G3" s="9">
        <f t="shared" ref="G3:G14" si="5">ROUND((E3/C3),0)</f>
        <v>9910</v>
      </c>
      <c r="H3" s="9">
        <f t="shared" ref="H3:H14" si="6">ROUND((E3/D3),0)</f>
        <v>8258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640</v>
      </c>
      <c r="R3" s="2">
        <v>7610530</v>
      </c>
    </row>
    <row r="4" spans="1:20" x14ac:dyDescent="0.25">
      <c r="A4" s="4">
        <f t="shared" ref="A4:A9" si="9">N4</f>
        <v>0</v>
      </c>
      <c r="B4" s="4">
        <f t="shared" ref="B4:B9" si="10">Q4</f>
        <v>639</v>
      </c>
      <c r="C4" s="4">
        <f t="shared" ref="C4:C9" si="11">B4*1.2</f>
        <v>766.8</v>
      </c>
      <c r="D4" s="4">
        <f t="shared" ref="D4:D9" si="12">C4*1.2</f>
        <v>920.16</v>
      </c>
      <c r="E4" s="5">
        <f t="shared" ref="E4:E9" si="13">R4</f>
        <v>7666804</v>
      </c>
      <c r="F4" s="9">
        <f t="shared" ref="F4:F9" si="14">ROUND((E4/B4),0)</f>
        <v>11998</v>
      </c>
      <c r="G4" s="9">
        <f t="shared" ref="G4:G9" si="15">ROUND((E4/C4),0)</f>
        <v>9998</v>
      </c>
      <c r="H4" s="9">
        <f t="shared" ref="H4:H9" si="16">ROUND((E4/D4),0)</f>
        <v>8332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639</v>
      </c>
      <c r="R4" s="2">
        <v>7666804</v>
      </c>
    </row>
    <row r="5" spans="1:20" s="44" customFormat="1" x14ac:dyDescent="0.25">
      <c r="A5" s="45">
        <f t="shared" si="9"/>
        <v>0</v>
      </c>
      <c r="B5" s="45">
        <f t="shared" si="10"/>
        <v>445</v>
      </c>
      <c r="C5" s="45">
        <f t="shared" si="11"/>
        <v>534</v>
      </c>
      <c r="D5" s="45">
        <f t="shared" si="12"/>
        <v>640.79999999999995</v>
      </c>
      <c r="E5" s="46">
        <f t="shared" si="13"/>
        <v>5376242</v>
      </c>
      <c r="F5" s="45">
        <f t="shared" si="14"/>
        <v>12081</v>
      </c>
      <c r="G5" s="45">
        <f t="shared" si="15"/>
        <v>10068</v>
      </c>
      <c r="H5" s="45">
        <f t="shared" si="16"/>
        <v>8390</v>
      </c>
      <c r="I5" s="45" t="e">
        <f>#REF!</f>
        <v>#REF!</v>
      </c>
      <c r="J5" s="45">
        <f t="shared" si="17"/>
        <v>0</v>
      </c>
      <c r="O5" s="44">
        <v>0</v>
      </c>
      <c r="P5" s="44">
        <f t="shared" si="18"/>
        <v>0</v>
      </c>
      <c r="Q5" s="44">
        <v>445</v>
      </c>
      <c r="R5" s="47">
        <v>5376242</v>
      </c>
    </row>
    <row r="6" spans="1:20" x14ac:dyDescent="0.25">
      <c r="A6" s="4">
        <f t="shared" si="9"/>
        <v>0</v>
      </c>
      <c r="B6" s="4">
        <f t="shared" si="10"/>
        <v>628</v>
      </c>
      <c r="C6" s="4">
        <f t="shared" si="11"/>
        <v>753.6</v>
      </c>
      <c r="D6" s="4">
        <f t="shared" si="12"/>
        <v>904.32</v>
      </c>
      <c r="E6" s="5">
        <f t="shared" si="13"/>
        <v>6200000</v>
      </c>
      <c r="F6" s="9">
        <f t="shared" si="14"/>
        <v>9873</v>
      </c>
      <c r="G6" s="9">
        <f t="shared" si="15"/>
        <v>8227</v>
      </c>
      <c r="H6" s="9">
        <f t="shared" si="16"/>
        <v>6856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628</v>
      </c>
      <c r="R6" s="2">
        <v>6200000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36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717</v>
      </c>
      <c r="C16" s="4">
        <f>B16*1.2</f>
        <v>860.4</v>
      </c>
      <c r="D16" s="4">
        <f t="shared" ref="D16:D28" si="34">C16*1.2</f>
        <v>1032.48</v>
      </c>
      <c r="E16" s="5">
        <f t="shared" ref="E16:E28" si="35">R16</f>
        <v>14500000</v>
      </c>
      <c r="F16" s="9">
        <f t="shared" ref="F16:F28" si="36">ROUND((E16/B16),0)</f>
        <v>20223</v>
      </c>
      <c r="G16" s="9">
        <f t="shared" ref="G16:G28" si="37">ROUND((E16/C16),0)</f>
        <v>16853</v>
      </c>
      <c r="H16" s="9">
        <f t="shared" ref="H16:H28" si="38">ROUND((E16/D16),0)</f>
        <v>14044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717</v>
      </c>
      <c r="R16" s="2">
        <v>14500000</v>
      </c>
    </row>
    <row r="17" spans="1:24" s="44" customFormat="1" x14ac:dyDescent="0.25">
      <c r="A17" s="45">
        <f t="shared" si="32"/>
        <v>0</v>
      </c>
      <c r="B17" s="45">
        <f t="shared" si="33"/>
        <v>650</v>
      </c>
      <c r="C17" s="45">
        <f t="shared" ref="C17:C28" si="41">B17*1.2</f>
        <v>780</v>
      </c>
      <c r="D17" s="45">
        <f t="shared" si="34"/>
        <v>936</v>
      </c>
      <c r="E17" s="46">
        <f t="shared" si="35"/>
        <v>12000000</v>
      </c>
      <c r="F17" s="45">
        <f t="shared" si="36"/>
        <v>18462</v>
      </c>
      <c r="G17" s="45">
        <f t="shared" si="37"/>
        <v>15385</v>
      </c>
      <c r="H17" s="45">
        <f t="shared" si="38"/>
        <v>12821</v>
      </c>
      <c r="I17" s="45" t="e">
        <f>#REF!</f>
        <v>#REF!</v>
      </c>
      <c r="J17" s="45">
        <f t="shared" si="39"/>
        <v>0</v>
      </c>
      <c r="O17" s="44">
        <v>0</v>
      </c>
      <c r="P17" s="44">
        <f t="shared" si="40"/>
        <v>0</v>
      </c>
      <c r="Q17" s="44">
        <v>650</v>
      </c>
      <c r="R17" s="47">
        <v>12000000</v>
      </c>
    </row>
    <row r="18" spans="1:24" x14ac:dyDescent="0.25">
      <c r="A18" s="4">
        <f t="shared" si="32"/>
        <v>0</v>
      </c>
      <c r="B18" s="4">
        <f t="shared" si="33"/>
        <v>410</v>
      </c>
      <c r="C18" s="4">
        <f t="shared" si="41"/>
        <v>492</v>
      </c>
      <c r="D18" s="4">
        <f t="shared" si="34"/>
        <v>590.4</v>
      </c>
      <c r="E18" s="5">
        <f t="shared" si="35"/>
        <v>6500000</v>
      </c>
      <c r="F18" s="9">
        <f t="shared" si="36"/>
        <v>15854</v>
      </c>
      <c r="G18" s="9">
        <f t="shared" si="37"/>
        <v>13211</v>
      </c>
      <c r="H18" s="9">
        <f t="shared" si="38"/>
        <v>11009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410</v>
      </c>
      <c r="R18" s="2">
        <v>6500000</v>
      </c>
    </row>
    <row r="19" spans="1:24" x14ac:dyDescent="0.25">
      <c r="A19" s="4">
        <f t="shared" si="32"/>
        <v>0</v>
      </c>
      <c r="B19" s="4">
        <f t="shared" si="33"/>
        <v>420</v>
      </c>
      <c r="C19" s="4">
        <f t="shared" si="41"/>
        <v>504</v>
      </c>
      <c r="D19" s="4">
        <f t="shared" si="34"/>
        <v>604.79999999999995</v>
      </c>
      <c r="E19" s="5">
        <f t="shared" si="35"/>
        <v>6800000</v>
      </c>
      <c r="F19" s="9">
        <f t="shared" si="36"/>
        <v>16190</v>
      </c>
      <c r="G19" s="9">
        <f t="shared" si="37"/>
        <v>13492</v>
      </c>
      <c r="H19" s="9">
        <f t="shared" si="38"/>
        <v>11243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420</v>
      </c>
      <c r="R19" s="2">
        <v>6800000</v>
      </c>
    </row>
    <row r="20" spans="1:24" s="44" customFormat="1" x14ac:dyDescent="0.25">
      <c r="A20" s="45">
        <f t="shared" si="32"/>
        <v>0</v>
      </c>
      <c r="B20" s="45">
        <f t="shared" si="33"/>
        <v>650</v>
      </c>
      <c r="C20" s="45">
        <f t="shared" si="41"/>
        <v>780</v>
      </c>
      <c r="D20" s="45">
        <f t="shared" si="34"/>
        <v>936</v>
      </c>
      <c r="E20" s="46">
        <f t="shared" si="35"/>
        <v>11000000</v>
      </c>
      <c r="F20" s="45">
        <f t="shared" si="36"/>
        <v>16923</v>
      </c>
      <c r="G20" s="45">
        <f t="shared" si="37"/>
        <v>14103</v>
      </c>
      <c r="H20" s="45">
        <f t="shared" si="38"/>
        <v>11752</v>
      </c>
      <c r="I20" s="45" t="e">
        <f>#REF!</f>
        <v>#REF!</v>
      </c>
      <c r="J20" s="45">
        <f t="shared" si="39"/>
        <v>0</v>
      </c>
      <c r="O20" s="44">
        <v>0</v>
      </c>
      <c r="P20" s="44">
        <f t="shared" si="40"/>
        <v>0</v>
      </c>
      <c r="Q20" s="44">
        <v>650</v>
      </c>
      <c r="R20" s="47">
        <v>11000000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15500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13000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59</v>
      </c>
      <c r="X34" s="24">
        <v>2023</v>
      </c>
      <c r="Y34" t="s">
        <v>44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1" t="s">
        <v>42</v>
      </c>
      <c r="Q36" s="41"/>
      <c r="R36" s="41"/>
      <c r="S36" s="41"/>
      <c r="T36" s="42"/>
      <c r="U36" s="21" t="s">
        <v>20</v>
      </c>
      <c r="V36" s="23"/>
      <c r="W36" s="24">
        <f>90*W33/W35</f>
        <v>1.5</v>
      </c>
      <c r="X36" s="24"/>
    </row>
    <row r="37" spans="5:25" ht="15.75" x14ac:dyDescent="0.25">
      <c r="E37" t="s">
        <v>39</v>
      </c>
      <c r="F37">
        <v>54.23</v>
      </c>
      <c r="U37" s="17"/>
      <c r="V37" s="26"/>
      <c r="W37" s="27">
        <v>0</v>
      </c>
      <c r="X37" s="27"/>
    </row>
    <row r="38" spans="5:25" ht="15.75" x14ac:dyDescent="0.25">
      <c r="E38" t="s">
        <v>40</v>
      </c>
      <c r="F38">
        <v>2.97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E39" t="s">
        <v>41</v>
      </c>
      <c r="F39">
        <v>1.895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F40">
        <f>SUM(F37:F39)</f>
        <v>59.094999999999999</v>
      </c>
      <c r="G40">
        <f>F40*10.764</f>
        <v>636.09857999999997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13000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15500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636</v>
      </c>
      <c r="X44" s="24"/>
    </row>
    <row r="45" spans="5:25" ht="15.75" x14ac:dyDescent="0.25">
      <c r="P45" s="13" t="s">
        <v>29</v>
      </c>
      <c r="S45" s="10"/>
      <c r="T45" s="11"/>
      <c r="U45" s="17" t="s">
        <v>43</v>
      </c>
      <c r="V45" s="31"/>
      <c r="W45" s="32">
        <f>W42*W44+X46</f>
        <v>9858000</v>
      </c>
      <c r="X45" s="43"/>
    </row>
    <row r="46" spans="5:25" ht="15.75" x14ac:dyDescent="0.25">
      <c r="S46" s="11"/>
      <c r="T46" s="10"/>
      <c r="U46" s="17" t="s">
        <v>24</v>
      </c>
      <c r="V46" s="23"/>
      <c r="W46" s="33">
        <f>W45*0.9</f>
        <v>8872200</v>
      </c>
      <c r="X46" s="34"/>
    </row>
    <row r="47" spans="5:25" ht="15.75" x14ac:dyDescent="0.25">
      <c r="S47" s="10"/>
      <c r="T47" s="10"/>
      <c r="U47" s="17" t="s">
        <v>25</v>
      </c>
      <c r="V47" s="23"/>
      <c r="W47" s="33">
        <f>W45*0.8</f>
        <v>7886400</v>
      </c>
      <c r="X47" s="33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1590000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3">
        <f>W45*0.025/12</f>
        <v>20537.5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N38:O38"/>
  <sheetViews>
    <sheetView topLeftCell="A4" zoomScaleNormal="100" workbookViewId="0">
      <selection activeCell="Q39" sqref="Q39"/>
    </sheetView>
  </sheetViews>
  <sheetFormatPr defaultRowHeight="15" x14ac:dyDescent="0.25"/>
  <sheetData>
    <row r="38" spans="14:15" x14ac:dyDescent="0.25">
      <c r="N38">
        <v>58.356000000000002</v>
      </c>
      <c r="O38">
        <f>N38*10.764</f>
        <v>628.14398399999993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33" sqref="Y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5"/>
  <sheetViews>
    <sheetView workbookViewId="0">
      <selection activeCell="M35" sqref="M35"/>
    </sheetView>
  </sheetViews>
  <sheetFormatPr defaultRowHeight="15" x14ac:dyDescent="0.25"/>
  <sheetData>
    <row r="1" spans="1:1" x14ac:dyDescent="0.25">
      <c r="A1" s="6"/>
    </row>
    <row r="35" spans="12:13" x14ac:dyDescent="0.25">
      <c r="L35">
        <v>59.366</v>
      </c>
      <c r="M35">
        <f>L35*10.764</f>
        <v>639.015624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M34:N34"/>
  <sheetViews>
    <sheetView zoomScaleNormal="100" workbookViewId="0">
      <selection activeCell="N35" sqref="N35"/>
    </sheetView>
  </sheetViews>
  <sheetFormatPr defaultRowHeight="15" x14ac:dyDescent="0.25"/>
  <sheetData>
    <row r="34" spans="13:14" x14ac:dyDescent="0.25">
      <c r="M34">
        <v>41.363999999999997</v>
      </c>
      <c r="N34">
        <f>M34*10.764</f>
        <v>445.24209599999995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2024-02-09T12:25:41Z</dcterms:modified>
</cp:coreProperties>
</file>