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Cosmos Bank Rte verification - 2023\"/>
    </mc:Choice>
  </mc:AlternateContent>
  <xr:revisionPtr revIDLastSave="0" documentId="13_ncr:1_{66C65D24-F0B2-4C9F-B6B0-7B7E5F3F2A8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39" i="4" l="1"/>
  <c r="I39" i="4"/>
  <c r="Q19" i="4" l="1"/>
  <c r="Q18" i="4"/>
  <c r="Q17" i="4"/>
  <c r="Q16" i="4"/>
  <c r="P19" i="4"/>
  <c r="P18" i="4"/>
  <c r="P17" i="4"/>
  <c r="P16" i="4"/>
  <c r="Q6" i="4"/>
  <c r="Q5" i="4"/>
  <c r="Q4" i="4"/>
  <c r="Q3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P7" i="4"/>
  <c r="B7" i="4" s="1"/>
  <c r="C7" i="4" s="1"/>
  <c r="D7" i="4" s="1"/>
  <c r="J7" i="4"/>
  <c r="I7" i="4"/>
  <c r="E7" i="4"/>
  <c r="A7" i="4"/>
  <c r="H9" i="4" l="1"/>
  <c r="H21" i="4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B6" i="4"/>
  <c r="C6" i="4" s="1"/>
  <c r="D6" i="4" s="1"/>
  <c r="J6" i="4"/>
  <c r="I6" i="4"/>
  <c r="E6" i="4"/>
  <c r="A6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Q20" i="4" s="1"/>
  <c r="B20" i="4" s="1"/>
  <c r="C20" i="4" s="1"/>
  <c r="D20" i="4" s="1"/>
  <c r="J20" i="4"/>
  <c r="I20" i="4"/>
  <c r="E20" i="4"/>
  <c r="A20" i="4"/>
  <c r="B19" i="4"/>
  <c r="C19" i="4" s="1"/>
  <c r="D19" i="4" s="1"/>
  <c r="J19" i="4"/>
  <c r="I19" i="4"/>
  <c r="E19" i="4"/>
  <c r="A19" i="4"/>
  <c r="B18" i="4"/>
  <c r="C18" i="4" s="1"/>
  <c r="D18" i="4" s="1"/>
  <c r="J18" i="4"/>
  <c r="I18" i="4"/>
  <c r="E18" i="4"/>
  <c r="A18" i="4"/>
  <c r="B17" i="4"/>
  <c r="C17" i="4" s="1"/>
  <c r="D17" i="4" s="1"/>
  <c r="J17" i="4"/>
  <c r="I17" i="4"/>
  <c r="E17" i="4"/>
  <c r="A17" i="4"/>
  <c r="B16" i="4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B5" i="4"/>
  <c r="C5" i="4" s="1"/>
  <c r="D5" i="4" s="1"/>
  <c r="J5" i="4"/>
  <c r="I5" i="4"/>
  <c r="E5" i="4"/>
  <c r="A5" i="4"/>
  <c r="B4" i="4"/>
  <c r="C4" i="4" s="1"/>
  <c r="D4" i="4" s="1"/>
  <c r="J4" i="4"/>
  <c r="I4" i="4"/>
  <c r="E4" i="4"/>
  <c r="A4" i="4"/>
  <c r="B3" i="4"/>
  <c r="C3" i="4" s="1"/>
  <c r="D3" i="4" s="1"/>
  <c r="J3" i="4"/>
  <c r="I3" i="4"/>
  <c r="E3" i="4"/>
  <c r="A3" i="4"/>
  <c r="H4" i="4" l="1"/>
  <c r="H14" i="4"/>
  <c r="H19" i="4"/>
  <c r="H11" i="4"/>
  <c r="H16" i="4"/>
  <c r="H20" i="4"/>
  <c r="H6" i="4"/>
  <c r="H10" i="4"/>
  <c r="F6" i="4"/>
  <c r="F10" i="4"/>
  <c r="F11" i="4"/>
  <c r="G10" i="4"/>
  <c r="G11" i="4"/>
  <c r="G6" i="4"/>
  <c r="H17" i="4"/>
  <c r="H25" i="4"/>
  <c r="H18" i="4"/>
  <c r="H26" i="4"/>
  <c r="H27" i="4"/>
  <c r="F16" i="4"/>
  <c r="F18" i="4"/>
  <c r="F20" i="4"/>
  <c r="F25" i="4"/>
  <c r="F27" i="4"/>
  <c r="G16" i="4"/>
  <c r="G17" i="4"/>
  <c r="G18" i="4"/>
  <c r="G19" i="4"/>
  <c r="G20" i="4"/>
  <c r="G25" i="4"/>
  <c r="G26" i="4"/>
  <c r="G27" i="4"/>
  <c r="F17" i="4"/>
  <c r="F19" i="4"/>
  <c r="F26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48" i="4"/>
  <c r="V38" i="4"/>
  <c r="V43" i="4" l="1"/>
  <c r="V44" i="4" s="1"/>
  <c r="V45" i="4" s="1"/>
  <c r="V49" i="4" s="1"/>
  <c r="V50" i="4" l="1"/>
  <c r="V52" i="4"/>
  <c r="V51" i="4"/>
</calcChain>
</file>

<file path=xl/sharedStrings.xml><?xml version="1.0" encoding="utf-8"?>
<sst xmlns="http://schemas.openxmlformats.org/spreadsheetml/2006/main" count="39" uniqueCount="36">
  <si>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</si>
  <si>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</si>
  <si>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</si>
  <si>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</si>
  <si>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</si>
  <si>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</si>
  <si>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</si>
  <si>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</si>
  <si>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</si>
  <si>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</si>
  <si>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</si>
  <si>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</si>
  <si>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</si>
  <si>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</si>
  <si>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</si>
  <si>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</si>
  <si>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</si>
  <si>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</si>
  <si>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</si>
  <si>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</si>
  <si>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</si>
  <si>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</si>
  <si>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</si>
  <si>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</si>
  <si>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</si>
  <si>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</si>
  <si>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</si>
  <si>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</si>
  <si>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Residential Flat No. G - 1, Ground Floor, Building No 13, Village - Shelavali, Taluka - Palghar, District - Palghar, PIN Code - 401 404</t>
  </si>
  <si>
    <t xml:space="preserve">Agreement </t>
  </si>
  <si>
    <t>11.06.2021</t>
  </si>
  <si>
    <t>Carpet Area</t>
  </si>
  <si>
    <t>S.No. 3, village Shelwali, Palghar</t>
  </si>
  <si>
    <t>Index-II</t>
  </si>
  <si>
    <t>Price Indicator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</si>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</sst>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  <font>
      <b/>
      <sz val="11"/>
      <color rgb="FF88828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43" fontId="1" fillId="0" borderId="0" xfId="1" applyFont="1" applyAlignment="1"/>
    <xf numFmtId="0" fontId="15" fillId="0" borderId="4" xfId="0" applyFont="1" applyBorder="1"/>
    <xf numFmtId="0" fontId="2" fillId="0" borderId="4" xfId="0" applyFont="1" applyBorder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97475</xdr:colOff>
      <xdr:row>48</xdr:row>
      <xdr:rowOff>48844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E69869-20B8-44D1-BE46-9C608BF95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947075" cy="873564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192739</xdr:colOff>
      <xdr:row>45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94A863-B94A-4809-BBE2-A3771988E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042339" cy="85070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11739</xdr:colOff>
      <xdr:row>44</xdr:row>
      <xdr:rowOff>39249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12590E-5634-4855-A089-C64F808DA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861339" cy="82307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202265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878944-3882-4614-A3D3-CC0762D83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051865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469258</xdr:colOff>
      <xdr:row>39</xdr:row>
      <xdr:rowOff>20063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3BF8FB-AD4E-4F6C-B36F-C8E3C21656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47658" cy="72590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34</xdr:col>
      <xdr:colOff>459731</xdr:colOff>
      <xdr:row>38</xdr:row>
      <xdr:rowOff>39089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08F9FC-CC2E-4EE3-AB9E-39229E830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90500"/>
          <a:ext cx="18138131" cy="708758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478784</xdr:colOff>
      <xdr:row>38</xdr:row>
      <xdr:rowOff>67668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7004EE-88BD-485E-B05B-31EA3497D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57184" cy="711616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497837</xdr:colOff>
      <xdr:row>39</xdr:row>
      <xdr:rowOff>48642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572741-DF93-4E5F-A3C0-311E802A7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76237" cy="728764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438150</xdr:colOff>
      <xdr:row>36</xdr:row>
      <xdr:rowOff>67560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8F6166-03CF-49FE-A38D-65DA85F80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191750" cy="673506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190499</xdr:rowOff>
    </xdr:from>
    <xdr:to>
      <xdr:col>15</xdr:col>
      <xdr:colOff>561974</xdr:colOff>
      <xdr:row>34</xdr:row>
      <xdr:rowOff>166660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7A3996-C8B1-4D4E-9D9C-68AD5214A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499"/>
          <a:ext cx="9705974" cy="645316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1</xdr:row>
      <xdr:rowOff>9525</xdr:rowOff>
    </xdr:from>
    <xdr:to>
      <xdr:col>17</xdr:col>
      <xdr:colOff>25311</xdr:colOff>
      <xdr:row>30</xdr:row>
      <xdr:rowOff>142875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267F192B-3405-4D5A-8B57-21795E2EF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4" y="200025"/>
          <a:ext cx="9502687" cy="56578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6"/>
  <sheetViews>
    <sheetView tabSelected="1" topLeftCell="A28" zoomScaleNormal="100" workbookViewId="0">
      <selection activeCell="W50" sqref="W5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2.28515625" customWidth="1"/>
    <col min="17" max="17" width="12.42578125" customWidth="1"/>
    <col min="18" max="18" width="16" customWidth="1"/>
    <col min="19" max="19" width="12.140625" customWidth="1"/>
    <col min="21" max="21" width="23.85546875" customWidth="1"/>
    <col min="22" max="22" width="17.425781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54" t="s">
        <v>34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412.5</v>
      </c>
      <c r="C3" s="4">
        <f>B3*1.2</f>
        <v>495</v>
      </c>
      <c r="D3" s="4">
        <f t="shared" ref="D3:D14" si="2">C3*1.2</f>
        <v>594</v>
      </c>
      <c r="E3" s="5">
        <f t="shared" ref="E3:E14" si="3">R3</f>
        <v>1600000</v>
      </c>
      <c r="F3" s="9">
        <f t="shared" ref="F3:F14" si="4">ROUND((E3/B3),0)</f>
        <v>3879</v>
      </c>
      <c r="G3" s="9">
        <f t="shared" ref="G3:G14" si="5">ROUND((E3/C3),0)</f>
        <v>3232</v>
      </c>
      <c r="H3" s="9">
        <f t="shared" ref="H3:H14" si="6">ROUND((E3/D3),0)</f>
        <v>2694</v>
      </c>
      <c r="I3" s="4" t="e">
        <f>#REF!</f>
        <v>#REF!</v>
      </c>
      <c r="J3" s="4">
        <f t="shared" ref="J3:J14" si="7">S3</f>
        <v>0</v>
      </c>
      <c r="O3">
        <v>0</v>
      </c>
      <c r="P3">
        <v>495</v>
      </c>
      <c r="Q3">
        <f t="shared" ref="Q3:Q6" si="8">P3/1.2</f>
        <v>412.5</v>
      </c>
      <c r="R3" s="2">
        <v>1600000</v>
      </c>
    </row>
    <row r="4" spans="1:20" x14ac:dyDescent="0.25">
      <c r="A4" s="4">
        <f t="shared" si="0"/>
        <v>0</v>
      </c>
      <c r="B4" s="4">
        <f t="shared" si="1"/>
        <v>579.16666666666674</v>
      </c>
      <c r="C4" s="4">
        <f t="shared" ref="C4:C14" si="9">B4*1.2</f>
        <v>695.00000000000011</v>
      </c>
      <c r="D4" s="4">
        <f t="shared" si="2"/>
        <v>834.00000000000011</v>
      </c>
      <c r="E4" s="5">
        <f t="shared" si="3"/>
        <v>2700000</v>
      </c>
      <c r="F4" s="9">
        <f t="shared" si="4"/>
        <v>4662</v>
      </c>
      <c r="G4" s="9">
        <f t="shared" si="5"/>
        <v>3885</v>
      </c>
      <c r="H4" s="9">
        <f t="shared" si="6"/>
        <v>3237</v>
      </c>
      <c r="I4" s="4" t="e">
        <f>#REF!</f>
        <v>#REF!</v>
      </c>
      <c r="J4" s="4">
        <f t="shared" si="7"/>
        <v>0</v>
      </c>
      <c r="O4">
        <v>0</v>
      </c>
      <c r="P4">
        <v>695</v>
      </c>
      <c r="Q4">
        <f t="shared" si="8"/>
        <v>579.16666666666674</v>
      </c>
      <c r="R4" s="2">
        <v>2700000</v>
      </c>
    </row>
    <row r="5" spans="1:20" x14ac:dyDescent="0.25">
      <c r="A5" s="4">
        <f t="shared" si="0"/>
        <v>0</v>
      </c>
      <c r="B5" s="4">
        <f t="shared" si="1"/>
        <v>416.66666666666669</v>
      </c>
      <c r="C5" s="4">
        <f t="shared" si="9"/>
        <v>500</v>
      </c>
      <c r="D5" s="4">
        <f t="shared" si="2"/>
        <v>600</v>
      </c>
      <c r="E5" s="5">
        <f t="shared" si="3"/>
        <v>1800000</v>
      </c>
      <c r="F5" s="4">
        <f t="shared" si="4"/>
        <v>4320</v>
      </c>
      <c r="G5" s="4">
        <f t="shared" si="5"/>
        <v>3600</v>
      </c>
      <c r="H5" s="9">
        <f t="shared" si="6"/>
        <v>3000</v>
      </c>
      <c r="I5" s="4" t="e">
        <f>#REF!</f>
        <v>#REF!</v>
      </c>
      <c r="J5" s="4">
        <f t="shared" si="7"/>
        <v>0</v>
      </c>
      <c r="O5">
        <v>0</v>
      </c>
      <c r="P5">
        <v>500</v>
      </c>
      <c r="Q5">
        <f t="shared" si="8"/>
        <v>416.66666666666669</v>
      </c>
      <c r="R5" s="2">
        <v>1800000</v>
      </c>
    </row>
    <row r="6" spans="1:20" x14ac:dyDescent="0.25">
      <c r="A6" s="4">
        <f t="shared" ref="A6:A11" si="10">N6</f>
        <v>0</v>
      </c>
      <c r="B6" s="4">
        <f t="shared" ref="B6:B11" si="11">Q6</f>
        <v>750</v>
      </c>
      <c r="C6" s="4">
        <f t="shared" ref="C6:C11" si="12">B6*1.2</f>
        <v>900</v>
      </c>
      <c r="D6" s="4">
        <f t="shared" ref="D6:D11" si="13">C6*1.2</f>
        <v>1080</v>
      </c>
      <c r="E6" s="5">
        <f t="shared" ref="E6:E11" si="14">R6</f>
        <v>3500000</v>
      </c>
      <c r="F6" s="4">
        <f t="shared" ref="F6:F11" si="15">ROUND((E6/B6),0)</f>
        <v>4667</v>
      </c>
      <c r="G6" s="4">
        <f t="shared" ref="G6:G11" si="16">ROUND((E6/C6),0)</f>
        <v>3889</v>
      </c>
      <c r="H6" s="9">
        <f t="shared" ref="H6:H11" si="17">ROUND((E6/D6),0)</f>
        <v>3241</v>
      </c>
      <c r="I6" s="4" t="e">
        <f>#REF!</f>
        <v>#REF!</v>
      </c>
      <c r="J6" s="4">
        <f t="shared" ref="J6:J11" si="18">S6</f>
        <v>0</v>
      </c>
      <c r="O6">
        <v>0</v>
      </c>
      <c r="P6">
        <v>900</v>
      </c>
      <c r="Q6">
        <f t="shared" si="8"/>
        <v>750</v>
      </c>
      <c r="R6" s="2">
        <v>3500000</v>
      </c>
    </row>
    <row r="7" spans="1:20" s="52" customFormat="1" x14ac:dyDescent="0.25">
      <c r="A7" s="50">
        <f t="shared" ref="A7:A9" si="19">N7</f>
        <v>0</v>
      </c>
      <c r="B7" s="50">
        <f t="shared" ref="B7:B9" si="20">Q7</f>
        <v>495</v>
      </c>
      <c r="C7" s="50">
        <f t="shared" ref="C7:C9" si="21">B7*1.2</f>
        <v>594</v>
      </c>
      <c r="D7" s="50">
        <f t="shared" ref="D7:D9" si="22">C7*1.2</f>
        <v>712.8</v>
      </c>
      <c r="E7" s="51">
        <f t="shared" ref="E7:E9" si="23">R7</f>
        <v>2540000</v>
      </c>
      <c r="F7" s="50">
        <f t="shared" ref="F7:F9" si="24">ROUND((E7/B7),0)</f>
        <v>5131</v>
      </c>
      <c r="G7" s="50">
        <f t="shared" ref="G7:G9" si="25">ROUND((E7/C7),0)</f>
        <v>4276</v>
      </c>
      <c r="H7" s="50">
        <f t="shared" ref="H7:H9" si="26">ROUND((E7/D7),0)</f>
        <v>3563</v>
      </c>
      <c r="I7" s="50" t="e">
        <f>#REF!</f>
        <v>#REF!</v>
      </c>
      <c r="J7" s="50">
        <f t="shared" ref="J7:J9" si="27">S7</f>
        <v>0</v>
      </c>
      <c r="O7" s="52">
        <v>0</v>
      </c>
      <c r="P7" s="52">
        <f t="shared" ref="P7:P9" si="28">O7/1.2</f>
        <v>0</v>
      </c>
      <c r="Q7" s="52">
        <v>495</v>
      </c>
      <c r="R7" s="53">
        <v>2540000</v>
      </c>
    </row>
    <row r="8" spans="1:20" s="52" customFormat="1" x14ac:dyDescent="0.25">
      <c r="A8" s="50">
        <f t="shared" si="19"/>
        <v>0</v>
      </c>
      <c r="B8" s="50">
        <f t="shared" si="20"/>
        <v>470</v>
      </c>
      <c r="C8" s="50">
        <f t="shared" si="21"/>
        <v>564</v>
      </c>
      <c r="D8" s="50">
        <f t="shared" si="22"/>
        <v>676.8</v>
      </c>
      <c r="E8" s="51">
        <f t="shared" si="23"/>
        <v>2420000</v>
      </c>
      <c r="F8" s="50">
        <f t="shared" si="24"/>
        <v>5149</v>
      </c>
      <c r="G8" s="50">
        <f t="shared" si="25"/>
        <v>4291</v>
      </c>
      <c r="H8" s="50">
        <f t="shared" si="26"/>
        <v>3576</v>
      </c>
      <c r="I8" s="50" t="e">
        <f>#REF!</f>
        <v>#REF!</v>
      </c>
      <c r="J8" s="50">
        <f t="shared" si="27"/>
        <v>0</v>
      </c>
      <c r="O8" s="52">
        <v>0</v>
      </c>
      <c r="P8" s="52">
        <f t="shared" si="28"/>
        <v>0</v>
      </c>
      <c r="Q8" s="52">
        <v>470</v>
      </c>
      <c r="R8" s="53">
        <v>2420000</v>
      </c>
    </row>
    <row r="9" spans="1:20" s="52" customFormat="1" x14ac:dyDescent="0.25">
      <c r="A9" s="50">
        <f t="shared" si="19"/>
        <v>0</v>
      </c>
      <c r="B9" s="50">
        <f t="shared" si="20"/>
        <v>392.36111111111114</v>
      </c>
      <c r="C9" s="50">
        <f t="shared" si="21"/>
        <v>470.83333333333337</v>
      </c>
      <c r="D9" s="50">
        <f t="shared" si="22"/>
        <v>565</v>
      </c>
      <c r="E9" s="51">
        <f t="shared" si="23"/>
        <v>2260000</v>
      </c>
      <c r="F9" s="50">
        <f t="shared" si="24"/>
        <v>5760</v>
      </c>
      <c r="G9" s="50">
        <f t="shared" si="25"/>
        <v>4800</v>
      </c>
      <c r="H9" s="50">
        <f t="shared" si="26"/>
        <v>4000</v>
      </c>
      <c r="I9" s="50" t="e">
        <f>#REF!</f>
        <v>#REF!</v>
      </c>
      <c r="J9" s="50">
        <f t="shared" si="27"/>
        <v>0</v>
      </c>
      <c r="O9" s="52">
        <v>565</v>
      </c>
      <c r="P9" s="52">
        <f t="shared" si="28"/>
        <v>470.83333333333337</v>
      </c>
      <c r="Q9" s="52">
        <f t="shared" ref="Q9" si="29">P9/1.2</f>
        <v>392.36111111111114</v>
      </c>
      <c r="R9" s="53">
        <v>2260000</v>
      </c>
    </row>
    <row r="10" spans="1:20" s="52" customFormat="1" x14ac:dyDescent="0.25">
      <c r="A10" s="50">
        <f t="shared" si="10"/>
        <v>0</v>
      </c>
      <c r="B10" s="50">
        <f t="shared" si="11"/>
        <v>540.97222222222229</v>
      </c>
      <c r="C10" s="50">
        <f t="shared" si="12"/>
        <v>649.16666666666674</v>
      </c>
      <c r="D10" s="50">
        <f t="shared" si="13"/>
        <v>779.00000000000011</v>
      </c>
      <c r="E10" s="51">
        <f t="shared" si="14"/>
        <v>3116000</v>
      </c>
      <c r="F10" s="50">
        <f t="shared" si="15"/>
        <v>5760</v>
      </c>
      <c r="G10" s="50">
        <f t="shared" si="16"/>
        <v>4800</v>
      </c>
      <c r="H10" s="50">
        <f t="shared" si="17"/>
        <v>4000</v>
      </c>
      <c r="I10" s="50" t="e">
        <f>#REF!</f>
        <v>#REF!</v>
      </c>
      <c r="J10" s="50">
        <f t="shared" si="18"/>
        <v>0</v>
      </c>
      <c r="O10" s="52">
        <v>779</v>
      </c>
      <c r="P10" s="52">
        <f t="shared" ref="P10:P11" si="30">O10/1.2</f>
        <v>649.16666666666674</v>
      </c>
      <c r="Q10" s="52">
        <f t="shared" ref="Q10:Q11" si="31">P10/1.2</f>
        <v>540.97222222222229</v>
      </c>
      <c r="R10" s="53">
        <v>3116000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30"/>
        <v>0</v>
      </c>
      <c r="Q11">
        <f t="shared" si="31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ref="P12:Q14" si="32">O12/1.2</f>
        <v>0</v>
      </c>
      <c r="Q12">
        <f t="shared" si="32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32"/>
        <v>0</v>
      </c>
      <c r="Q13">
        <f t="shared" si="32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32"/>
        <v>0</v>
      </c>
      <c r="Q14">
        <f t="shared" si="32"/>
        <v>0</v>
      </c>
      <c r="R14" s="2">
        <v>0</v>
      </c>
    </row>
    <row r="15" spans="1:20" ht="36.75" customHeight="1" x14ac:dyDescent="0.25">
      <c r="A15" s="54" t="s">
        <v>33</v>
      </c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spans="1:20" s="52" customFormat="1" ht="14.25" customHeight="1" x14ac:dyDescent="0.25">
      <c r="A16" s="50">
        <f t="shared" ref="A16:A27" si="33">N16</f>
        <v>0</v>
      </c>
      <c r="B16" s="50">
        <f t="shared" ref="B16:B27" si="34">Q16</f>
        <v>466.72703999999999</v>
      </c>
      <c r="C16" s="50">
        <f>B16*1.2</f>
        <v>560.07244800000001</v>
      </c>
      <c r="D16" s="50">
        <f t="shared" ref="D16:D27" si="35">C16*1.2</f>
        <v>672.08693759999994</v>
      </c>
      <c r="E16" s="51">
        <f t="shared" ref="E16:E27" si="36">R16</f>
        <v>2006000</v>
      </c>
      <c r="F16" s="50">
        <f t="shared" ref="F16:F27" si="37">ROUND((E16/B16),0)</f>
        <v>4298</v>
      </c>
      <c r="G16" s="50">
        <f t="shared" ref="G16:G27" si="38">ROUND((E16/C16),0)</f>
        <v>3582</v>
      </c>
      <c r="H16" s="50">
        <f t="shared" ref="H16:H27" si="39">ROUND((E16/D16),0)</f>
        <v>2985</v>
      </c>
      <c r="I16" s="50" t="e">
        <f>#REF!</f>
        <v>#REF!</v>
      </c>
      <c r="J16" s="50">
        <f t="shared" ref="J16:J27" si="40">S16</f>
        <v>0</v>
      </c>
      <c r="O16" s="52">
        <v>0</v>
      </c>
      <c r="P16" s="52">
        <f t="shared" ref="P16:P19" si="41">O16/1.2</f>
        <v>0</v>
      </c>
      <c r="Q16" s="52">
        <f>43.36*10.764</f>
        <v>466.72703999999999</v>
      </c>
      <c r="R16" s="53">
        <v>2006000</v>
      </c>
    </row>
    <row r="17" spans="1:22" ht="14.25" customHeight="1" x14ac:dyDescent="0.25">
      <c r="A17" s="4">
        <f t="shared" si="33"/>
        <v>0</v>
      </c>
      <c r="B17" s="4">
        <f t="shared" si="34"/>
        <v>466.72703999999999</v>
      </c>
      <c r="C17" s="4">
        <f t="shared" ref="C17:C27" si="42">B17*1.2</f>
        <v>560.07244800000001</v>
      </c>
      <c r="D17" s="4">
        <f t="shared" si="35"/>
        <v>672.08693759999994</v>
      </c>
      <c r="E17" s="5">
        <f t="shared" si="36"/>
        <v>1915000</v>
      </c>
      <c r="F17" s="9">
        <f t="shared" si="37"/>
        <v>4103</v>
      </c>
      <c r="G17" s="9">
        <f t="shared" si="38"/>
        <v>3419</v>
      </c>
      <c r="H17" s="9">
        <f t="shared" si="39"/>
        <v>2849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f>43.36*10.764</f>
        <v>466.72703999999999</v>
      </c>
      <c r="R17" s="2">
        <v>1915000</v>
      </c>
    </row>
    <row r="18" spans="1:22" s="52" customFormat="1" ht="14.25" customHeight="1" x14ac:dyDescent="0.25">
      <c r="A18" s="50">
        <f t="shared" si="33"/>
        <v>0</v>
      </c>
      <c r="B18" s="50">
        <f t="shared" si="34"/>
        <v>466.72703999999999</v>
      </c>
      <c r="C18" s="50">
        <f t="shared" si="42"/>
        <v>560.07244800000001</v>
      </c>
      <c r="D18" s="50">
        <f t="shared" si="35"/>
        <v>672.08693759999994</v>
      </c>
      <c r="E18" s="51">
        <f t="shared" si="36"/>
        <v>1965000</v>
      </c>
      <c r="F18" s="50">
        <f t="shared" si="37"/>
        <v>4210</v>
      </c>
      <c r="G18" s="50">
        <f t="shared" si="38"/>
        <v>3508</v>
      </c>
      <c r="H18" s="50">
        <f t="shared" si="39"/>
        <v>2924</v>
      </c>
      <c r="I18" s="50" t="e">
        <f>#REF!</f>
        <v>#REF!</v>
      </c>
      <c r="J18" s="50">
        <f t="shared" si="40"/>
        <v>0</v>
      </c>
      <c r="O18" s="52">
        <v>0</v>
      </c>
      <c r="P18" s="52">
        <f t="shared" si="41"/>
        <v>0</v>
      </c>
      <c r="Q18" s="52">
        <f>43.36*10.764</f>
        <v>466.72703999999999</v>
      </c>
      <c r="R18" s="53">
        <v>1965000</v>
      </c>
    </row>
    <row r="19" spans="1:22" ht="14.25" customHeight="1" x14ac:dyDescent="0.25">
      <c r="A19" s="4">
        <f t="shared" si="33"/>
        <v>0</v>
      </c>
      <c r="B19" s="4">
        <f t="shared" si="34"/>
        <v>466.72703999999999</v>
      </c>
      <c r="C19" s="4">
        <f t="shared" si="42"/>
        <v>560.07244800000001</v>
      </c>
      <c r="D19" s="4">
        <f t="shared" si="35"/>
        <v>672.08693759999994</v>
      </c>
      <c r="E19" s="5">
        <f t="shared" si="36"/>
        <v>1940000</v>
      </c>
      <c r="F19" s="9">
        <f t="shared" si="37"/>
        <v>4157</v>
      </c>
      <c r="G19" s="9">
        <f t="shared" si="38"/>
        <v>3464</v>
      </c>
      <c r="H19" s="9">
        <f t="shared" si="39"/>
        <v>2887</v>
      </c>
      <c r="I19" s="4" t="e">
        <f>#REF!</f>
        <v>#REF!</v>
      </c>
      <c r="J19" s="4">
        <f t="shared" si="40"/>
        <v>0</v>
      </c>
      <c r="O19">
        <v>0</v>
      </c>
      <c r="P19">
        <f t="shared" si="41"/>
        <v>0</v>
      </c>
      <c r="Q19">
        <f>43.36*10.764</f>
        <v>466.72703999999999</v>
      </c>
      <c r="R19" s="2">
        <v>1940000</v>
      </c>
    </row>
    <row r="20" spans="1:22" ht="14.25" customHeight="1" x14ac:dyDescent="0.25">
      <c r="A20" s="4">
        <f t="shared" si="33"/>
        <v>0</v>
      </c>
      <c r="B20" s="4">
        <f t="shared" si="34"/>
        <v>0</v>
      </c>
      <c r="C20" s="4">
        <f t="shared" si="42"/>
        <v>0</v>
      </c>
      <c r="D20" s="4">
        <f t="shared" si="35"/>
        <v>0</v>
      </c>
      <c r="E20" s="5">
        <f t="shared" si="36"/>
        <v>0</v>
      </c>
      <c r="F20" s="9" t="e">
        <f t="shared" si="37"/>
        <v>#DIV/0!</v>
      </c>
      <c r="G20" s="9" t="e">
        <f t="shared" si="38"/>
        <v>#DIV/0!</v>
      </c>
      <c r="H20" s="9" t="e">
        <f t="shared" si="39"/>
        <v>#DIV/0!</v>
      </c>
      <c r="I20" s="4" t="e">
        <f>#REF!</f>
        <v>#REF!</v>
      </c>
      <c r="J20" s="4">
        <f t="shared" si="40"/>
        <v>0</v>
      </c>
      <c r="O20">
        <v>0</v>
      </c>
      <c r="P20">
        <f t="shared" ref="P20:Q27" si="43">O20/1.2</f>
        <v>0</v>
      </c>
      <c r="Q20">
        <f t="shared" si="43"/>
        <v>0</v>
      </c>
      <c r="R20" s="2">
        <v>0</v>
      </c>
    </row>
    <row r="21" spans="1:22" ht="14.25" customHeight="1" x14ac:dyDescent="0.25">
      <c r="A21" s="4">
        <f t="shared" ref="A21:A24" si="44">N21</f>
        <v>0</v>
      </c>
      <c r="B21" s="4">
        <f t="shared" ref="B21:B24" si="45">Q21</f>
        <v>0</v>
      </c>
      <c r="C21" s="4">
        <f t="shared" ref="C21:C24" si="46">B21*1.2</f>
        <v>0</v>
      </c>
      <c r="D21" s="4">
        <f t="shared" ref="D21:D24" si="47">C21*1.2</f>
        <v>0</v>
      </c>
      <c r="E21" s="5">
        <f t="shared" ref="E21:E24" si="48">R21</f>
        <v>0</v>
      </c>
      <c r="F21" s="9" t="e">
        <f t="shared" ref="F21:F24" si="49">ROUND((E21/B21),0)</f>
        <v>#DIV/0!</v>
      </c>
      <c r="G21" s="9" t="e">
        <f t="shared" ref="G21:G24" si="50">ROUND((E21/C21),0)</f>
        <v>#DIV/0!</v>
      </c>
      <c r="H21" s="9" t="e">
        <f t="shared" ref="H21:H24" si="51">ROUND((E21/D21),0)</f>
        <v>#DIV/0!</v>
      </c>
      <c r="I21" s="4" t="e">
        <f>#REF!</f>
        <v>#REF!</v>
      </c>
      <c r="J21" s="4">
        <f t="shared" ref="J21:J24" si="52">S21</f>
        <v>0</v>
      </c>
      <c r="O21">
        <v>0</v>
      </c>
      <c r="P21">
        <f t="shared" ref="P21:P24" si="53">O21/1.2</f>
        <v>0</v>
      </c>
      <c r="Q21">
        <f t="shared" ref="Q21:Q24" si="54">P21/1.2</f>
        <v>0</v>
      </c>
      <c r="R21" s="2">
        <v>0</v>
      </c>
    </row>
    <row r="22" spans="1:22" ht="14.25" customHeight="1" x14ac:dyDescent="0.25">
      <c r="A22" s="4">
        <f t="shared" si="44"/>
        <v>0</v>
      </c>
      <c r="B22" s="4">
        <f t="shared" si="45"/>
        <v>0</v>
      </c>
      <c r="C22" s="4">
        <f t="shared" si="46"/>
        <v>0</v>
      </c>
      <c r="D22" s="4">
        <f t="shared" si="47"/>
        <v>0</v>
      </c>
      <c r="E22" s="5">
        <f t="shared" si="48"/>
        <v>0</v>
      </c>
      <c r="F22" s="9" t="e">
        <f t="shared" si="49"/>
        <v>#DIV/0!</v>
      </c>
      <c r="G22" s="9" t="e">
        <f t="shared" si="50"/>
        <v>#DIV/0!</v>
      </c>
      <c r="H22" s="9" t="e">
        <f t="shared" si="51"/>
        <v>#DIV/0!</v>
      </c>
      <c r="I22" s="4" t="e">
        <f>#REF!</f>
        <v>#REF!</v>
      </c>
      <c r="J22" s="4">
        <f t="shared" si="52"/>
        <v>0</v>
      </c>
      <c r="O22">
        <v>0</v>
      </c>
      <c r="P22">
        <f t="shared" si="53"/>
        <v>0</v>
      </c>
      <c r="Q22">
        <f t="shared" si="54"/>
        <v>0</v>
      </c>
      <c r="R22" s="2">
        <v>0</v>
      </c>
    </row>
    <row r="23" spans="1:22" ht="14.25" customHeight="1" x14ac:dyDescent="0.25">
      <c r="A23" s="4">
        <f t="shared" si="44"/>
        <v>0</v>
      </c>
      <c r="B23" s="4">
        <f t="shared" si="45"/>
        <v>0</v>
      </c>
      <c r="C23" s="4">
        <f t="shared" si="46"/>
        <v>0</v>
      </c>
      <c r="D23" s="4">
        <f t="shared" si="47"/>
        <v>0</v>
      </c>
      <c r="E23" s="5">
        <f t="shared" si="48"/>
        <v>0</v>
      </c>
      <c r="F23" s="9" t="e">
        <f t="shared" si="49"/>
        <v>#DIV/0!</v>
      </c>
      <c r="G23" s="9" t="e">
        <f t="shared" si="50"/>
        <v>#DIV/0!</v>
      </c>
      <c r="H23" s="9" t="e">
        <f t="shared" si="51"/>
        <v>#DIV/0!</v>
      </c>
      <c r="I23" s="4" t="e">
        <f>#REF!</f>
        <v>#REF!</v>
      </c>
      <c r="J23" s="4">
        <f t="shared" si="52"/>
        <v>0</v>
      </c>
      <c r="O23">
        <v>0</v>
      </c>
      <c r="P23">
        <f t="shared" si="53"/>
        <v>0</v>
      </c>
      <c r="Q23">
        <f t="shared" si="54"/>
        <v>0</v>
      </c>
      <c r="R23" s="2">
        <v>0</v>
      </c>
    </row>
    <row r="24" spans="1:22" ht="14.25" customHeight="1" x14ac:dyDescent="0.25">
      <c r="A24" s="4">
        <f t="shared" si="44"/>
        <v>0</v>
      </c>
      <c r="B24" s="4">
        <f t="shared" si="45"/>
        <v>0</v>
      </c>
      <c r="C24" s="4">
        <f t="shared" si="46"/>
        <v>0</v>
      </c>
      <c r="D24" s="4">
        <f t="shared" si="47"/>
        <v>0</v>
      </c>
      <c r="E24" s="5">
        <f t="shared" si="48"/>
        <v>0</v>
      </c>
      <c r="F24" s="9" t="e">
        <f t="shared" si="49"/>
        <v>#DIV/0!</v>
      </c>
      <c r="G24" s="9" t="e">
        <f t="shared" si="50"/>
        <v>#DIV/0!</v>
      </c>
      <c r="H24" s="9" t="e">
        <f t="shared" si="51"/>
        <v>#DIV/0!</v>
      </c>
      <c r="I24" s="4" t="e">
        <f>#REF!</f>
        <v>#REF!</v>
      </c>
      <c r="J24" s="4">
        <f t="shared" si="52"/>
        <v>0</v>
      </c>
      <c r="O24">
        <v>0</v>
      </c>
      <c r="P24">
        <f t="shared" si="53"/>
        <v>0</v>
      </c>
      <c r="Q24">
        <f t="shared" si="54"/>
        <v>0</v>
      </c>
      <c r="R24" s="2">
        <v>0</v>
      </c>
    </row>
    <row r="25" spans="1:22" ht="14.25" customHeight="1" x14ac:dyDescent="0.25">
      <c r="A25" s="4">
        <f t="shared" si="33"/>
        <v>0</v>
      </c>
      <c r="B25" s="4">
        <f t="shared" si="34"/>
        <v>0</v>
      </c>
      <c r="C25" s="4">
        <f t="shared" si="42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3"/>
        <v>0</v>
      </c>
      <c r="Q25">
        <f t="shared" si="43"/>
        <v>0</v>
      </c>
      <c r="R25" s="2">
        <v>0</v>
      </c>
    </row>
    <row r="26" spans="1:22" ht="14.25" customHeight="1" x14ac:dyDescent="0.25">
      <c r="A26" s="4">
        <f t="shared" si="33"/>
        <v>0</v>
      </c>
      <c r="B26" s="4">
        <f t="shared" si="34"/>
        <v>0</v>
      </c>
      <c r="C26" s="4">
        <f t="shared" si="42"/>
        <v>0</v>
      </c>
      <c r="D26" s="4">
        <f t="shared" si="35"/>
        <v>0</v>
      </c>
      <c r="E26" s="5">
        <f t="shared" si="36"/>
        <v>0</v>
      </c>
      <c r="F26" s="9" t="e">
        <f t="shared" si="37"/>
        <v>#DIV/0!</v>
      </c>
      <c r="G26" s="9" t="e">
        <f t="shared" si="38"/>
        <v>#DIV/0!</v>
      </c>
      <c r="H26" s="9" t="e">
        <f t="shared" si="39"/>
        <v>#DIV/0!</v>
      </c>
      <c r="I26" s="4" t="e">
        <f>#REF!</f>
        <v>#REF!</v>
      </c>
      <c r="J26" s="4">
        <f t="shared" si="40"/>
        <v>0</v>
      </c>
      <c r="O26">
        <v>0</v>
      </c>
      <c r="P26">
        <f t="shared" si="43"/>
        <v>0</v>
      </c>
      <c r="Q26">
        <f t="shared" si="43"/>
        <v>0</v>
      </c>
      <c r="R26" s="2">
        <v>0</v>
      </c>
    </row>
    <row r="27" spans="1:22" ht="14.25" customHeight="1" x14ac:dyDescent="0.25">
      <c r="A27" s="4">
        <f t="shared" si="33"/>
        <v>0</v>
      </c>
      <c r="B27" s="4">
        <f t="shared" si="34"/>
        <v>0</v>
      </c>
      <c r="C27" s="4">
        <f t="shared" si="42"/>
        <v>0</v>
      </c>
      <c r="D27" s="4">
        <f t="shared" si="35"/>
        <v>0</v>
      </c>
      <c r="E27" s="5">
        <f t="shared" si="36"/>
        <v>0</v>
      </c>
      <c r="F27" s="9" t="e">
        <f t="shared" si="37"/>
        <v>#DIV/0!</v>
      </c>
      <c r="G27" s="9" t="e">
        <f t="shared" si="38"/>
        <v>#DIV/0!</v>
      </c>
      <c r="H27" s="9" t="e">
        <f t="shared" si="39"/>
        <v>#DIV/0!</v>
      </c>
      <c r="I27" s="4" t="e">
        <f>#REF!</f>
        <v>#REF!</v>
      </c>
      <c r="J27" s="4">
        <f t="shared" si="40"/>
        <v>0</v>
      </c>
      <c r="O27">
        <v>0</v>
      </c>
      <c r="P27">
        <f t="shared" si="43"/>
        <v>0</v>
      </c>
      <c r="Q27">
        <f t="shared" si="43"/>
        <v>0</v>
      </c>
      <c r="R27" s="2">
        <v>0</v>
      </c>
    </row>
    <row r="28" spans="1:22" ht="66.75" customHeight="1" x14ac:dyDescent="0.25">
      <c r="A28" s="4"/>
      <c r="B28" s="4"/>
      <c r="C28" s="4"/>
      <c r="D28" s="4"/>
      <c r="E28" s="5"/>
      <c r="F28" s="9"/>
      <c r="G28" s="9"/>
      <c r="H28" s="4"/>
      <c r="I28" s="4"/>
      <c r="J28" s="4"/>
      <c r="R28" s="2"/>
      <c r="U28" s="56" t="s">
        <v>28</v>
      </c>
      <c r="V28" s="56"/>
    </row>
    <row r="29" spans="1:22" x14ac:dyDescent="0.25">
      <c r="A29" s="4"/>
      <c r="B29" s="4"/>
      <c r="C29" s="4"/>
      <c r="D29" s="4"/>
      <c r="F29"/>
      <c r="I29" s="4"/>
      <c r="J29" s="4"/>
      <c r="R29" s="2"/>
    </row>
    <row r="30" spans="1:22" x14ac:dyDescent="0.25">
      <c r="A30" s="4"/>
      <c r="B30" s="4"/>
      <c r="C30" s="4"/>
      <c r="D30" s="4"/>
      <c r="F30"/>
      <c r="I30" s="4"/>
      <c r="J30" s="4"/>
      <c r="R30" s="2"/>
      <c r="U30" t="s">
        <v>32</v>
      </c>
    </row>
    <row r="31" spans="1:22" x14ac:dyDescent="0.25">
      <c r="A31" s="4"/>
      <c r="B31" s="4"/>
      <c r="C31" s="4"/>
      <c r="D31" s="4"/>
      <c r="F31"/>
      <c r="I31" s="4"/>
      <c r="J31" s="4"/>
      <c r="R31" s="2"/>
    </row>
    <row r="32" spans="1:22" x14ac:dyDescent="0.25">
      <c r="A32" s="4"/>
      <c r="B32" s="4"/>
      <c r="C32" s="4"/>
      <c r="D32" s="4"/>
      <c r="F32"/>
      <c r="I32" s="4"/>
      <c r="J32" s="4"/>
      <c r="R32" s="2"/>
    </row>
    <row r="33" spans="1:25" x14ac:dyDescent="0.25">
      <c r="A33" s="4"/>
      <c r="B33" s="4"/>
      <c r="C33" s="4"/>
      <c r="D33" s="4"/>
      <c r="F33"/>
      <c r="I33" s="4"/>
      <c r="J33" s="4"/>
      <c r="R33" s="2"/>
      <c r="X33" s="7"/>
      <c r="Y33" s="7"/>
    </row>
    <row r="34" spans="1:25" ht="14.25" customHeight="1" x14ac:dyDescent="0.3">
      <c r="F34"/>
      <c r="U34" s="31" t="s">
        <v>14</v>
      </c>
      <c r="V34" s="32"/>
      <c r="W34" s="33"/>
      <c r="X34" s="18"/>
      <c r="Y34" s="7"/>
    </row>
    <row r="35" spans="1:25" ht="38.25" customHeight="1" x14ac:dyDescent="0.3">
      <c r="S35" s="10"/>
      <c r="T35" s="10"/>
      <c r="U35" s="31" t="s">
        <v>15</v>
      </c>
      <c r="V35" s="32">
        <v>2024</v>
      </c>
      <c r="W35" s="33"/>
      <c r="X35" s="18"/>
      <c r="Y35" s="7"/>
    </row>
    <row r="36" spans="1:25" ht="16.5" x14ac:dyDescent="0.3">
      <c r="P36" s="4" t="s">
        <v>29</v>
      </c>
      <c r="Q36" s="47">
        <v>2650000</v>
      </c>
      <c r="R36" s="4" t="s">
        <v>30</v>
      </c>
      <c r="T36" s="10"/>
      <c r="U36" s="34" t="s">
        <v>16</v>
      </c>
      <c r="V36" s="35">
        <v>2023</v>
      </c>
      <c r="W36" s="33" t="s">
        <v>35</v>
      </c>
      <c r="X36" s="18"/>
      <c r="Y36" s="7"/>
    </row>
    <row r="37" spans="1:25" ht="16.5" x14ac:dyDescent="0.3">
      <c r="G37" s="6"/>
      <c r="H37" s="6"/>
      <c r="S37" s="10"/>
      <c r="T37" s="10"/>
      <c r="U37" s="36" t="s">
        <v>17</v>
      </c>
      <c r="V37" s="35">
        <v>0</v>
      </c>
      <c r="W37" s="33"/>
      <c r="X37" s="18"/>
      <c r="Y37" s="7"/>
    </row>
    <row r="38" spans="1:25" ht="16.5" x14ac:dyDescent="0.3">
      <c r="S38" s="10"/>
      <c r="T38" s="10"/>
      <c r="U38" s="37"/>
      <c r="V38" s="35">
        <f>V37-60</f>
        <v>-60</v>
      </c>
      <c r="W38" s="33"/>
      <c r="X38" s="26"/>
      <c r="Y38" s="7"/>
    </row>
    <row r="39" spans="1:25" ht="16.5" x14ac:dyDescent="0.3">
      <c r="I39">
        <f>349.65*1.2</f>
        <v>419.58</v>
      </c>
      <c r="S39" s="10"/>
      <c r="T39" s="10"/>
      <c r="U39" s="37" t="s">
        <v>18</v>
      </c>
      <c r="V39" s="38">
        <f>419.58*2500</f>
        <v>1048950</v>
      </c>
      <c r="W39" s="33"/>
      <c r="X39" s="26"/>
      <c r="Y39" s="7"/>
    </row>
    <row r="40" spans="1:25" ht="16.5" x14ac:dyDescent="0.3">
      <c r="S40" s="10"/>
      <c r="T40" s="10"/>
      <c r="U40" s="37" t="s">
        <v>19</v>
      </c>
      <c r="V40" s="35"/>
      <c r="W40" s="33"/>
      <c r="X40" s="26"/>
      <c r="Y40" s="7"/>
    </row>
    <row r="41" spans="1:25" ht="39" customHeight="1" x14ac:dyDescent="0.3">
      <c r="P41" s="55"/>
      <c r="Q41" s="55"/>
      <c r="R41" s="55"/>
      <c r="S41" s="55"/>
      <c r="U41" s="37"/>
      <c r="V41" s="35"/>
      <c r="W41" s="33"/>
      <c r="X41" s="26"/>
      <c r="Y41" s="7"/>
    </row>
    <row r="42" spans="1:25" ht="16.5" x14ac:dyDescent="0.3">
      <c r="U42" s="37" t="s">
        <v>20</v>
      </c>
      <c r="V42" s="39">
        <v>0</v>
      </c>
      <c r="W42" s="33"/>
      <c r="X42" s="27"/>
      <c r="Y42" s="7"/>
    </row>
    <row r="43" spans="1:25" ht="16.5" x14ac:dyDescent="0.3">
      <c r="P43" s="14"/>
      <c r="Q43" s="14"/>
      <c r="R43" s="14"/>
      <c r="S43" s="14"/>
      <c r="T43" s="12"/>
      <c r="U43" s="31" t="s">
        <v>21</v>
      </c>
      <c r="V43" s="35">
        <f>V42*30/60</f>
        <v>0</v>
      </c>
      <c r="W43" s="33"/>
      <c r="X43" s="18"/>
      <c r="Y43" s="7"/>
    </row>
    <row r="44" spans="1:25" ht="16.5" x14ac:dyDescent="0.3">
      <c r="R44" s="15"/>
      <c r="S44" s="15"/>
      <c r="U44" s="31"/>
      <c r="V44" s="40">
        <f>V43%</f>
        <v>0</v>
      </c>
      <c r="W44" s="33"/>
      <c r="X44" s="18"/>
      <c r="Y44" s="7"/>
    </row>
    <row r="45" spans="1:25" ht="16.5" x14ac:dyDescent="0.3">
      <c r="R45" s="6"/>
      <c r="S45" s="16"/>
      <c r="U45" s="31" t="s">
        <v>22</v>
      </c>
      <c r="V45" s="41">
        <f>ROUND((V39*V44),0)</f>
        <v>0</v>
      </c>
      <c r="W45" s="33"/>
      <c r="X45" s="18"/>
      <c r="Y45" s="7"/>
    </row>
    <row r="46" spans="1:25" ht="16.5" x14ac:dyDescent="0.3">
      <c r="R46" s="6"/>
      <c r="S46" s="16"/>
      <c r="U46" s="48" t="s">
        <v>31</v>
      </c>
      <c r="V46" s="48">
        <v>349.65</v>
      </c>
      <c r="W46" s="33"/>
      <c r="X46" s="18"/>
      <c r="Y46" s="7"/>
    </row>
    <row r="47" spans="1:25" ht="16.5" x14ac:dyDescent="0.3">
      <c r="R47" s="6"/>
      <c r="S47" s="16"/>
      <c r="U47" s="48" t="s">
        <v>13</v>
      </c>
      <c r="V47" s="49">
        <v>5500</v>
      </c>
      <c r="W47" s="33"/>
      <c r="X47" s="18"/>
      <c r="Y47" s="7"/>
    </row>
    <row r="48" spans="1:25" ht="16.5" x14ac:dyDescent="0.3">
      <c r="S48" s="10"/>
      <c r="T48" s="10"/>
      <c r="U48" s="37" t="s">
        <v>23</v>
      </c>
      <c r="V48" s="38">
        <f>V47*V46</f>
        <v>1923074.9999999998</v>
      </c>
      <c r="W48" s="33"/>
      <c r="X48" s="26"/>
      <c r="Y48" s="7"/>
    </row>
    <row r="49" spans="15:25" ht="16.5" x14ac:dyDescent="0.3">
      <c r="S49" s="10"/>
      <c r="T49" s="10"/>
      <c r="U49" s="42" t="s">
        <v>24</v>
      </c>
      <c r="V49" s="43">
        <f>V48-V45</f>
        <v>1923074.9999999998</v>
      </c>
      <c r="W49" s="44"/>
      <c r="X49" s="26"/>
      <c r="Y49" s="7"/>
    </row>
    <row r="50" spans="15:25" ht="16.5" x14ac:dyDescent="0.3">
      <c r="P50" s="13"/>
      <c r="S50" s="10"/>
      <c r="T50" s="11"/>
      <c r="U50" s="42" t="s">
        <v>25</v>
      </c>
      <c r="V50" s="43">
        <f>V49*0.9</f>
        <v>1730767.4999999998</v>
      </c>
      <c r="W50" s="33"/>
      <c r="X50" s="28"/>
      <c r="Y50" s="7"/>
    </row>
    <row r="51" spans="15:25" ht="16.5" x14ac:dyDescent="0.3">
      <c r="S51" s="11"/>
      <c r="T51" s="10"/>
      <c r="U51" s="42" t="s">
        <v>26</v>
      </c>
      <c r="V51" s="45">
        <f>V49*0.8</f>
        <v>1538460</v>
      </c>
      <c r="W51" s="33"/>
      <c r="X51" s="29"/>
      <c r="Y51" s="7"/>
    </row>
    <row r="52" spans="15:25" ht="16.5" x14ac:dyDescent="0.3">
      <c r="S52" s="10"/>
      <c r="T52" s="10"/>
      <c r="U52" s="42" t="s">
        <v>27</v>
      </c>
      <c r="V52" s="46">
        <f>V49*0.025/12</f>
        <v>4006.40625</v>
      </c>
      <c r="W52" s="33"/>
      <c r="X52" s="30"/>
      <c r="Y52" s="7"/>
    </row>
    <row r="53" spans="15:25" ht="15.75" x14ac:dyDescent="0.25">
      <c r="O53" s="10"/>
      <c r="P53" s="10"/>
      <c r="Q53" s="10"/>
      <c r="R53" s="10"/>
      <c r="S53" s="10"/>
      <c r="T53" s="10"/>
      <c r="U53" s="17"/>
      <c r="V53" s="19"/>
      <c r="W53" s="21"/>
      <c r="X53" s="26"/>
      <c r="Y53" s="7"/>
    </row>
    <row r="54" spans="15:25" ht="15.75" x14ac:dyDescent="0.25">
      <c r="U54" s="22"/>
      <c r="V54" s="23"/>
      <c r="W54" s="24"/>
      <c r="X54" s="24"/>
    </row>
    <row r="55" spans="15:25" ht="15.75" x14ac:dyDescent="0.25">
      <c r="U55" s="17"/>
      <c r="V55" s="19"/>
      <c r="W55" s="21"/>
      <c r="X55" s="21"/>
    </row>
    <row r="56" spans="15:25" ht="15.75" x14ac:dyDescent="0.25">
      <c r="U56" s="25"/>
      <c r="V56" s="21"/>
      <c r="W56" s="20"/>
      <c r="X56" s="20"/>
    </row>
  </sheetData>
  <mergeCells count="4">
    <mergeCell ref="A15:R15"/>
    <mergeCell ref="A2:R2"/>
    <mergeCell ref="P41:S41"/>
    <mergeCell ref="U28:V2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F2" sqref="F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R29" sqref="R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DESK-28 VASTUKALA</cp:lastModifiedBy>
  <cp:lastPrinted>2019-11-05T06:14:02Z</cp:lastPrinted>
  <dcterms:created xsi:type="dcterms:W3CDTF">2018-02-17T10:36:41Z</dcterms:created>
  <dcterms:modified xsi:type="dcterms:W3CDTF">2024-02-12T07:41:08Z</dcterms:modified>
</cp:coreProperties>
</file>