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JIGAR PRAVIN CHANDRA VISARIYA - SBI\"/>
    </mc:Choice>
  </mc:AlternateContent>
  <xr:revisionPtr revIDLastSave="0" documentId="13_ncr:1_{D878A569-C034-410C-AF49-E3C5950D24C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7" i="4" l="1"/>
  <c r="E40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<sst xmlns="http://schemas.openxmlformats.org/spreadsheetml/2006/main" count="50" uniqueCount="44">
  <si>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</si>
  <si>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</si>
  <si>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</si>
  <si>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</si>
  <si>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</si>
  <si>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</si>
  <si>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</si>
  <si>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</si>
  <si>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</si>
  <si>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</si>
  <si>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</si>
  <si>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</si>
  <si>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</si>
  <si>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</si>
  <si>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</si>
  <si>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</si>
  <si>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</si>
  <si>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</si>
  <si>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</si>
  <si>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</si>
  <si>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</si>
  <si>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</si>
  <si>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</si>
  <si>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</si>
  <si>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</si>
  <si>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</si>
  <si>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</si>
  <si>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</si>
  <si>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</si>
  <si>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</si>
  <si>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</si>
  <si>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</si>
  <si>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</si>
  <si>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</si>
  <si>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</si>
  <si>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</si>
  <si>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</si>
  <si>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</si>
  <si>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</si>
  <si>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Mumabi ) - JIGAR PRAVIN CHANDRA VISARIYA</t>
  </si>
  <si>
    <t>As per Full OC</t>
  </si>
  <si>
    <t>Agree CA</t>
  </si>
  <si>
    <t>Agree BUA</t>
  </si>
  <si>
    <t>FMV/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</si>
</sst>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48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DB872-AB0F-4B67-BB5D-E02320BE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8859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5</xdr:row>
      <xdr:rowOff>9526</xdr:rowOff>
    </xdr:from>
    <xdr:to>
      <xdr:col>18</xdr:col>
      <xdr:colOff>468100</xdr:colOff>
      <xdr:row>47</xdr:row>
      <xdr:rowOff>114496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E8132-DA4E-48BC-A3D8-EDA14697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2700" y="962026"/>
          <a:ext cx="8888200" cy="8105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390524</xdr:colOff>
      <xdr:row>6</xdr:row>
      <xdr:rowOff>47625</xdr:rowOff>
    </xdr:from>
    <xdr:to>
      <xdr:col>30</xdr:col>
      <xdr:colOff>440699</xdr:colOff>
      <xdr:row>45</xdr:row>
      <xdr:rowOff>95802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57DC8-E53B-4768-85DA-165083EB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8524" y="1190625"/>
          <a:ext cx="15290175" cy="74776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593100</xdr:colOff>
      <xdr:row>36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5B33F-341B-4421-994C-78D942405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71500" cy="6849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20372</xdr:colOff>
      <xdr:row>2</xdr:row>
      <xdr:rowOff>161925</xdr:rowOff>
    </xdr:from>
    <xdr:to>
      <xdr:col>28</xdr:col>
      <xdr:colOff>393074</xdr:colOff>
      <xdr:row>30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7D556D-70CC-4A6A-8D41-BF8F4ABF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9172" y="542925"/>
          <a:ext cx="15612702" cy="5000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7</xdr:row>
      <xdr:rowOff>0</xdr:rowOff>
    </xdr:from>
    <xdr:to>
      <xdr:col>29</xdr:col>
      <xdr:colOff>507363</xdr:colOff>
      <xdr:row>32</xdr:row>
      <xdr:rowOff>178952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6D2DF-85ED-433B-9285-B8145F83D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1333500"/>
          <a:ext cx="15566388" cy="49414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535942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926E3-1BCB-479E-B7B8-9235174F5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14342" cy="8583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277710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11922-77E9-4939-BC9D-FAE0B93F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640910" cy="9011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58519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10952-35A7-4476-94A5-146CD52DF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12119" cy="8973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315730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16575-14B1-463F-BE53-36EAC1E6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69330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V46" sqref="V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1" x14ac:dyDescent="0.25">
      <c r="A3" s="4">
        <f t="shared" ref="A3:A14" si="0">N3</f>
        <v>0</v>
      </c>
      <c r="B3" s="4">
        <f t="shared" ref="B3:B14" si="1">Q3</f>
        <v>615</v>
      </c>
      <c r="C3" s="4">
        <f>B3*1.2</f>
        <v>738</v>
      </c>
      <c r="D3" s="4">
        <f t="shared" ref="D3:D14" si="2">C3*1.2</f>
        <v>885.6</v>
      </c>
      <c r="E3" s="5">
        <f t="shared" ref="E3:E14" si="3">R3</f>
        <v>9600000</v>
      </c>
      <c r="F3" s="9">
        <f t="shared" ref="F3:F14" si="4">ROUND((E3/B3),0)</f>
        <v>15610</v>
      </c>
      <c r="G3" s="9">
        <f t="shared" ref="G3:G14" si="5">ROUND((E3/C3),0)</f>
        <v>13008</v>
      </c>
      <c r="H3" s="9">
        <f t="shared" ref="H3:H14" si="6">ROUND((E3/D3),0)</f>
        <v>10840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615</v>
      </c>
      <c r="R3" s="2">
        <v>9600000</v>
      </c>
    </row>
    <row r="4" spans="1:21" s="46" customFormat="1" x14ac:dyDescent="0.25">
      <c r="A4" s="44">
        <f t="shared" ref="A4:A9" si="9">N4</f>
        <v>0</v>
      </c>
      <c r="B4" s="44">
        <f t="shared" ref="B4:B9" si="10">Q4</f>
        <v>615</v>
      </c>
      <c r="C4" s="44">
        <f t="shared" ref="C4:C9" si="11">B4*1.2</f>
        <v>738</v>
      </c>
      <c r="D4" s="44">
        <f t="shared" ref="D4:D9" si="12">C4*1.2</f>
        <v>885.6</v>
      </c>
      <c r="E4" s="45">
        <f t="shared" ref="E4:E9" si="13">R4</f>
        <v>15900000</v>
      </c>
      <c r="F4" s="44">
        <f t="shared" ref="F4:F9" si="14">ROUND((E4/B4),0)</f>
        <v>25854</v>
      </c>
      <c r="G4" s="44">
        <f t="shared" ref="G4:G9" si="15">ROUND((E4/C4),0)</f>
        <v>21545</v>
      </c>
      <c r="H4" s="44">
        <f t="shared" ref="H4:H9" si="16">ROUND((E4/D4),0)</f>
        <v>17954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615</v>
      </c>
      <c r="R4" s="47">
        <v>15900000</v>
      </c>
    </row>
    <row r="5" spans="1:21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1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  <c r="U7">
        <f>25854*1.1</f>
        <v>28439.4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1" x14ac:dyDescent="0.25">
      <c r="A16" s="4">
        <f t="shared" ref="A16:A28" si="32">N16</f>
        <v>0</v>
      </c>
      <c r="B16" s="4">
        <f t="shared" ref="B16:B28" si="33">Q16</f>
        <v>775</v>
      </c>
      <c r="C16" s="4">
        <f>B16*1.2</f>
        <v>930</v>
      </c>
      <c r="D16" s="4">
        <f t="shared" ref="D16:D28" si="34">C16*1.2</f>
        <v>1116</v>
      </c>
      <c r="E16" s="5">
        <f t="shared" ref="E16:E28" si="35">R16</f>
        <v>21500000</v>
      </c>
      <c r="F16" s="9">
        <f t="shared" ref="F16:F28" si="36">ROUND((E16/B16),0)</f>
        <v>27742</v>
      </c>
      <c r="G16" s="9">
        <f t="shared" ref="G16:G28" si="37">ROUND((E16/C16),0)</f>
        <v>23118</v>
      </c>
      <c r="H16" s="9">
        <f t="shared" ref="H16:H28" si="38">ROUND((E16/D16),0)</f>
        <v>19265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775</v>
      </c>
      <c r="R16" s="2">
        <v>21500000</v>
      </c>
    </row>
    <row r="17" spans="1:24" s="46" customFormat="1" x14ac:dyDescent="0.25">
      <c r="A17" s="44">
        <f t="shared" si="32"/>
        <v>0</v>
      </c>
      <c r="B17" s="44">
        <f t="shared" si="33"/>
        <v>654</v>
      </c>
      <c r="C17" s="44">
        <f t="shared" ref="C17:C28" si="41">B17*1.2</f>
        <v>784.8</v>
      </c>
      <c r="D17" s="44">
        <f t="shared" si="34"/>
        <v>941.75999999999988</v>
      </c>
      <c r="E17" s="45">
        <f t="shared" si="35"/>
        <v>17700000</v>
      </c>
      <c r="F17" s="44">
        <f t="shared" si="36"/>
        <v>27064</v>
      </c>
      <c r="G17" s="44">
        <f t="shared" si="37"/>
        <v>22554</v>
      </c>
      <c r="H17" s="44">
        <f t="shared" si="38"/>
        <v>18795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654</v>
      </c>
      <c r="R17" s="47">
        <v>17700000</v>
      </c>
    </row>
    <row r="18" spans="1:24" x14ac:dyDescent="0.25">
      <c r="A18" s="4">
        <f t="shared" si="32"/>
        <v>0</v>
      </c>
      <c r="B18" s="4">
        <f t="shared" si="33"/>
        <v>637.5</v>
      </c>
      <c r="C18" s="4">
        <f t="shared" si="41"/>
        <v>765</v>
      </c>
      <c r="D18" s="4">
        <f t="shared" si="34"/>
        <v>918</v>
      </c>
      <c r="E18" s="5">
        <f t="shared" si="35"/>
        <v>15000000</v>
      </c>
      <c r="F18" s="9">
        <f t="shared" si="36"/>
        <v>23529</v>
      </c>
      <c r="G18" s="9">
        <f t="shared" si="37"/>
        <v>19608</v>
      </c>
      <c r="H18" s="9">
        <f t="shared" si="38"/>
        <v>16340</v>
      </c>
      <c r="I18" s="4" t="e">
        <f>#REF!</f>
        <v>#REF!</v>
      </c>
      <c r="J18" s="4">
        <f t="shared" si="39"/>
        <v>0</v>
      </c>
      <c r="O18">
        <v>0</v>
      </c>
      <c r="P18">
        <v>765</v>
      </c>
      <c r="Q18">
        <f t="shared" si="40"/>
        <v>637.5</v>
      </c>
      <c r="R18" s="2">
        <v>15000000</v>
      </c>
    </row>
    <row r="19" spans="1:24" x14ac:dyDescent="0.25">
      <c r="A19" s="4">
        <f t="shared" si="32"/>
        <v>0</v>
      </c>
      <c r="B19" s="4">
        <f t="shared" si="33"/>
        <v>802</v>
      </c>
      <c r="C19" s="4">
        <f t="shared" si="41"/>
        <v>962.4</v>
      </c>
      <c r="D19" s="4">
        <f t="shared" si="34"/>
        <v>1154.8799999999999</v>
      </c>
      <c r="E19" s="5">
        <f t="shared" si="35"/>
        <v>21500000</v>
      </c>
      <c r="F19" s="9">
        <f t="shared" si="36"/>
        <v>26808</v>
      </c>
      <c r="G19" s="9">
        <f t="shared" si="37"/>
        <v>22340</v>
      </c>
      <c r="H19" s="9">
        <f t="shared" si="38"/>
        <v>18617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802</v>
      </c>
      <c r="R19" s="2">
        <v>21500000</v>
      </c>
    </row>
    <row r="20" spans="1:24" x14ac:dyDescent="0.25">
      <c r="A20" s="4">
        <f t="shared" si="32"/>
        <v>0</v>
      </c>
      <c r="B20" s="4">
        <f t="shared" si="33"/>
        <v>1500</v>
      </c>
      <c r="C20" s="4">
        <f t="shared" si="41"/>
        <v>1800</v>
      </c>
      <c r="D20" s="4">
        <f t="shared" si="34"/>
        <v>2160</v>
      </c>
      <c r="E20" s="5">
        <f t="shared" si="35"/>
        <v>38000000</v>
      </c>
      <c r="F20" s="9">
        <f t="shared" si="36"/>
        <v>25333</v>
      </c>
      <c r="G20" s="9">
        <f t="shared" si="37"/>
        <v>21111</v>
      </c>
      <c r="H20" s="9">
        <f t="shared" si="38"/>
        <v>17593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1500</v>
      </c>
      <c r="R20" s="2">
        <v>38000000</v>
      </c>
      <c r="U20" s="46"/>
    </row>
    <row r="21" spans="1:24" s="46" customFormat="1" x14ac:dyDescent="0.25">
      <c r="A21" s="44">
        <f t="shared" si="32"/>
        <v>0</v>
      </c>
      <c r="B21" s="44">
        <f t="shared" si="33"/>
        <v>886</v>
      </c>
      <c r="C21" s="44">
        <f t="shared" si="41"/>
        <v>1063.2</v>
      </c>
      <c r="D21" s="44">
        <f t="shared" si="34"/>
        <v>1275.8399999999999</v>
      </c>
      <c r="E21" s="45">
        <f t="shared" si="35"/>
        <v>24900000</v>
      </c>
      <c r="F21" s="44">
        <f t="shared" si="36"/>
        <v>28104</v>
      </c>
      <c r="G21" s="44">
        <f t="shared" si="37"/>
        <v>23420</v>
      </c>
      <c r="H21" s="44">
        <f t="shared" si="38"/>
        <v>19517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886</v>
      </c>
      <c r="R21" s="47">
        <v>24900000</v>
      </c>
    </row>
    <row r="22" spans="1:24" x14ac:dyDescent="0.25">
      <c r="A22" s="4">
        <f t="shared" ref="A22:A24" si="42">N22</f>
        <v>0</v>
      </c>
      <c r="B22" s="4">
        <f t="shared" ref="B22:B24" si="43">Q22</f>
        <v>1213</v>
      </c>
      <c r="C22" s="4">
        <f t="shared" ref="C22:C24" si="44">B22*1.2</f>
        <v>1455.6</v>
      </c>
      <c r="D22" s="4">
        <f t="shared" ref="D22:D24" si="45">C22*1.2</f>
        <v>1746.7199999999998</v>
      </c>
      <c r="E22" s="5">
        <f t="shared" ref="E22:E24" si="46">R22</f>
        <v>39500000</v>
      </c>
      <c r="F22" s="9">
        <f t="shared" ref="F22:F24" si="47">ROUND((E22/B22),0)</f>
        <v>32564</v>
      </c>
      <c r="G22" s="9">
        <f t="shared" ref="G22:G24" si="48">ROUND((E22/C22),0)</f>
        <v>27137</v>
      </c>
      <c r="H22" s="9">
        <f t="shared" ref="H22:H24" si="49">ROUND((E22/D22),0)</f>
        <v>22614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1213</v>
      </c>
      <c r="R22" s="2">
        <v>39500000</v>
      </c>
    </row>
    <row r="23" spans="1:24" s="46" customFormat="1" x14ac:dyDescent="0.25">
      <c r="A23" s="44">
        <f t="shared" si="42"/>
        <v>0</v>
      </c>
      <c r="B23" s="44">
        <f t="shared" si="43"/>
        <v>1112</v>
      </c>
      <c r="C23" s="44">
        <f t="shared" si="44"/>
        <v>1334.3999999999999</v>
      </c>
      <c r="D23" s="44">
        <f t="shared" si="45"/>
        <v>1601.2799999999997</v>
      </c>
      <c r="E23" s="45">
        <f t="shared" si="46"/>
        <v>33000000</v>
      </c>
      <c r="F23" s="44">
        <f t="shared" si="47"/>
        <v>29676</v>
      </c>
      <c r="G23" s="44">
        <f t="shared" si="48"/>
        <v>24730</v>
      </c>
      <c r="H23" s="44">
        <f t="shared" si="49"/>
        <v>20609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1112</v>
      </c>
      <c r="R23" s="47">
        <v>33000000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2: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28500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26000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46</v>
      </c>
      <c r="X34" s="24">
        <v>2010</v>
      </c>
      <c r="Y3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4:25" ht="15.75" x14ac:dyDescent="0.25">
      <c r="U37" s="17"/>
      <c r="V37" s="26"/>
      <c r="W37" s="27">
        <f>W36%</f>
        <v>0.21</v>
      </c>
      <c r="X37" s="27"/>
    </row>
    <row r="38" spans="4:25" ht="15.75" x14ac:dyDescent="0.25">
      <c r="D38" t="s">
        <v>41</v>
      </c>
      <c r="E38">
        <v>615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525</v>
      </c>
      <c r="X38" s="22"/>
    </row>
    <row r="39" spans="4:25" ht="15.75" x14ac:dyDescent="0.25">
      <c r="D39" t="s">
        <v>42</v>
      </c>
      <c r="E39">
        <v>738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4:25" ht="15.75" x14ac:dyDescent="0.25">
      <c r="E40">
        <f>E39/E38</f>
        <v>1.2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26000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27975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615</v>
      </c>
      <c r="X44" s="24"/>
    </row>
    <row r="45" spans="4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17204625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15484162.5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13763700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1537500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35842.96875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2024-02-08T05:45:43Z</dcterms:modified>
</cp:coreProperties>
</file>