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OMPRAKASH LALTAPRASAD BARAI - SBI\"/>
    </mc:Choice>
  </mc:AlternateContent>
  <xr:revisionPtr revIDLastSave="0" documentId="13_ncr:1_{7746236B-6B23-4F65-8014-63BE6C8DD0F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W47" i="4" l="1"/>
  <c r="W46" i="4"/>
  <c r="W49" i="4"/>
  <c r="W34" i="4"/>
  <c r="W33" i="4"/>
  <c r="W36" i="4" s="1"/>
  <c r="W37" i="4" s="1"/>
  <c r="W32" i="4"/>
  <c r="W31" i="4"/>
  <c r="W40" i="4" s="1"/>
  <c r="W38" i="4" l="1"/>
  <c r="W39" i="4" s="1"/>
  <c r="W42" i="4"/>
  <c r="W45" i="4" s="1"/>
  <c r="W51" i="4" l="1"/>
  <c r="F40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S39" i="4" l="1"/>
  <c r="S40" i="4" s="1"/>
  <c r="S42" i="4" s="1"/>
  <c r="S41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<sst xmlns="http://schemas.openxmlformats.org/spreadsheetml/2006/main" count="49" uniqueCount="43">
  <si>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</si>
  <si>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</si>
  <si>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</si>
  <si>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</si>
  <si>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</si>
  <si>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</si>
  <si>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</si>
  <si>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</si>
  <si>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</si>
  <si>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</si>
  <si>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</si>
  <si>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</si>
  <si>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</si>
  <si>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</si>
  <si>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</si>
  <si>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</si>
  <si>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</si>
  <si>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</si>
  <si>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</si>
  <si>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</si>
  <si>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</si>
  <si>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</si>
  <si>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- OMPRAKASH LALTAPRASAD BARAI</t>
  </si>
  <si>
    <t>Agree CA</t>
  </si>
  <si>
    <t>New Construction Rate</t>
  </si>
  <si>
    <t>rate on 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</si>
  <si>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</si>
  <si>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</si>
  <si>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</si>
  <si>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</si>
  <si>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</si>
  <si>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</si>
  <si>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</si>
  <si>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</si>
  <si>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</si>
  <si>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</si>
  <si>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CA</t>
  </si>
  <si>
    <t>MV</t>
  </si>
  <si>
    <t>DV</t>
  </si>
  <si>
    <t>IV</t>
  </si>
  <si>
    <t>RR Value</t>
  </si>
  <si>
    <t>Rental Value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</si>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</sst>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48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DF6C1-694F-40BC-A2FD-5EF74001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8690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3</xdr:row>
      <xdr:rowOff>95250</xdr:rowOff>
    </xdr:from>
    <xdr:to>
      <xdr:col>28</xdr:col>
      <xdr:colOff>507363</xdr:colOff>
      <xdr:row>30</xdr:row>
      <xdr:rowOff>175948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32345-371C-4ED4-B880-F3DC5255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666750"/>
          <a:ext cx="16242663" cy="52241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31</xdr:col>
      <xdr:colOff>383545</xdr:colOff>
      <xdr:row>31</xdr:row>
      <xdr:rowOff>57982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1A8C4-4CC9-4F71-8676-2BEC04DC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0"/>
          <a:ext cx="18233395" cy="59634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95251</xdr:rowOff>
    </xdr:from>
    <xdr:to>
      <xdr:col>28</xdr:col>
      <xdr:colOff>259714</xdr:colOff>
      <xdr:row>31</xdr:row>
      <xdr:rowOff>155945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DE837-620D-4042-B98A-8792A937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666751"/>
          <a:ext cx="16099789" cy="539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564521</xdr:colOff>
      <xdr:row>32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73DD96-FE6B-4544-A8A8-44740D603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42921" cy="62397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526416</xdr:colOff>
      <xdr:row>31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7A0D4-044C-42E1-9B7A-CB78C018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04816" cy="5925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364468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A6A77-9FBF-4651-93D2-0F016C53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42868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383521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6BAE4-2CE6-41AD-8752-932E59E8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61921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69152</xdr:colOff>
      <xdr:row>45</xdr:row>
      <xdr:rowOff>29702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780AEC-1E64-4908-9111-E8EF8033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47552" cy="8078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335889</xdr:colOff>
      <xdr:row>50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7C915-8289-4275-985F-62CCFC12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14289" cy="8278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259678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41CE7-8D09-416A-9C31-8A8A6606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938078" cy="8173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145136</xdr:colOff>
      <xdr:row>1</xdr:row>
      <xdr:rowOff>0</xdr:rowOff>
    </xdr:from>
    <xdr:to>
      <xdr:col>30</xdr:col>
      <xdr:colOff>126309</xdr:colOff>
      <xdr:row>41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B850D-8586-4839-A770-ABBD31C6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3536" y="190500"/>
          <a:ext cx="15830773" cy="7648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145362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18722-09AD-4548-B004-7D7BDF8F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23762" cy="8268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68046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F40B3-FC93-4DFD-A284-E895C982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21646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U38" sqref="U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20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827</v>
      </c>
      <c r="C3" s="45">
        <f>B3*1.2</f>
        <v>992.4</v>
      </c>
      <c r="D3" s="45">
        <f t="shared" ref="D3:D14" si="2">C3*1.2</f>
        <v>1190.8799999999999</v>
      </c>
      <c r="E3" s="46">
        <f t="shared" ref="E3:E14" si="3">R3</f>
        <v>11000000</v>
      </c>
      <c r="F3" s="45">
        <f t="shared" ref="F3:F14" si="4">ROUND((E3/B3),0)</f>
        <v>13301</v>
      </c>
      <c r="G3" s="45">
        <f t="shared" ref="G3:G14" si="5">ROUND((E3/C3),0)</f>
        <v>11084</v>
      </c>
      <c r="H3" s="45">
        <f t="shared" ref="H3:H14" si="6">ROUND((E3/D3),0)</f>
        <v>9237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f t="shared" ref="P3:Q14" si="8">O3/1.2</f>
        <v>0</v>
      </c>
      <c r="Q3" s="44">
        <v>827</v>
      </c>
      <c r="R3" s="47">
        <v>11000000</v>
      </c>
    </row>
    <row r="4" spans="1:20" x14ac:dyDescent="0.25">
      <c r="A4" s="4">
        <f t="shared" ref="A4:A9" si="9">N4</f>
        <v>0</v>
      </c>
      <c r="B4" s="4">
        <f t="shared" ref="B4:B9" si="10">Q4</f>
        <v>827</v>
      </c>
      <c r="C4" s="4">
        <f t="shared" ref="C4:C9" si="11">B4*1.2</f>
        <v>992.4</v>
      </c>
      <c r="D4" s="4">
        <f t="shared" ref="D4:D9" si="12">C4*1.2</f>
        <v>1190.8799999999999</v>
      </c>
      <c r="E4" s="5">
        <f t="shared" ref="E4:E9" si="13">R4</f>
        <v>12500000</v>
      </c>
      <c r="F4" s="9">
        <f t="shared" ref="F4:F9" si="14">ROUND((E4/B4),0)</f>
        <v>15115</v>
      </c>
      <c r="G4" s="9">
        <f t="shared" ref="G4:G9" si="15">ROUND((E4/C4),0)</f>
        <v>12596</v>
      </c>
      <c r="H4" s="9">
        <f t="shared" ref="H4:H9" si="16">ROUND((E4/D4),0)</f>
        <v>10496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827</v>
      </c>
      <c r="R4" s="2">
        <v>12500000</v>
      </c>
    </row>
    <row r="5" spans="1:20" x14ac:dyDescent="0.25">
      <c r="A5" s="4">
        <f t="shared" si="9"/>
        <v>0</v>
      </c>
      <c r="B5" s="4">
        <f t="shared" si="10"/>
        <v>826.66666666666674</v>
      </c>
      <c r="C5" s="4">
        <f t="shared" si="11"/>
        <v>992</v>
      </c>
      <c r="D5" s="4">
        <f t="shared" si="12"/>
        <v>1190.3999999999999</v>
      </c>
      <c r="E5" s="5">
        <f t="shared" si="13"/>
        <v>10500000</v>
      </c>
      <c r="F5" s="9">
        <f t="shared" si="14"/>
        <v>12702</v>
      </c>
      <c r="G5" s="9">
        <f t="shared" si="15"/>
        <v>10585</v>
      </c>
      <c r="H5" s="9">
        <f t="shared" si="16"/>
        <v>8821</v>
      </c>
      <c r="I5" s="4" t="e">
        <f>#REF!</f>
        <v>#REF!</v>
      </c>
      <c r="J5" s="4">
        <f t="shared" si="17"/>
        <v>0</v>
      </c>
      <c r="O5">
        <v>0</v>
      </c>
      <c r="P5">
        <v>992</v>
      </c>
      <c r="Q5">
        <f t="shared" ref="Q5:Q9" si="19">P5/1.2</f>
        <v>826.66666666666674</v>
      </c>
      <c r="R5" s="2">
        <v>10500000</v>
      </c>
    </row>
    <row r="6" spans="1:20" x14ac:dyDescent="0.25">
      <c r="A6" s="4">
        <f t="shared" si="9"/>
        <v>0</v>
      </c>
      <c r="B6" s="4">
        <f t="shared" si="10"/>
        <v>827</v>
      </c>
      <c r="C6" s="4">
        <f t="shared" si="11"/>
        <v>992.4</v>
      </c>
      <c r="D6" s="4">
        <f t="shared" si="12"/>
        <v>1190.8799999999999</v>
      </c>
      <c r="E6" s="5">
        <f t="shared" si="13"/>
        <v>13900000</v>
      </c>
      <c r="F6" s="9">
        <f t="shared" si="14"/>
        <v>16808</v>
      </c>
      <c r="G6" s="9">
        <f t="shared" si="15"/>
        <v>14006</v>
      </c>
      <c r="H6" s="9">
        <f t="shared" si="16"/>
        <v>11672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827</v>
      </c>
      <c r="R6" s="2">
        <v>13900000</v>
      </c>
    </row>
    <row r="7" spans="1:20" x14ac:dyDescent="0.25">
      <c r="A7" s="4">
        <f t="shared" si="9"/>
        <v>0</v>
      </c>
      <c r="B7" s="4">
        <f t="shared" si="10"/>
        <v>827</v>
      </c>
      <c r="C7" s="4">
        <f t="shared" si="11"/>
        <v>992.4</v>
      </c>
      <c r="D7" s="4">
        <f t="shared" si="12"/>
        <v>1190.8799999999999</v>
      </c>
      <c r="E7" s="5">
        <f t="shared" si="13"/>
        <v>15500000</v>
      </c>
      <c r="F7" s="9">
        <f t="shared" si="14"/>
        <v>18742</v>
      </c>
      <c r="G7" s="9">
        <f t="shared" si="15"/>
        <v>15619</v>
      </c>
      <c r="H7" s="9">
        <f t="shared" si="16"/>
        <v>13016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827</v>
      </c>
      <c r="R7" s="2">
        <v>15500000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21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878</v>
      </c>
      <c r="C16" s="4">
        <f>B16*1.2</f>
        <v>1053.5999999999999</v>
      </c>
      <c r="D16" s="4">
        <f t="shared" ref="D16:D28" si="34">C16*1.2</f>
        <v>1264.32</v>
      </c>
      <c r="E16" s="5">
        <f t="shared" ref="E16:E28" si="35">R16</f>
        <v>18000000</v>
      </c>
      <c r="F16" s="9">
        <f t="shared" ref="F16:F28" si="36">ROUND((E16/B16),0)</f>
        <v>20501</v>
      </c>
      <c r="G16" s="9">
        <f t="shared" ref="G16:G28" si="37">ROUND((E16/C16),0)</f>
        <v>17084</v>
      </c>
      <c r="H16" s="9">
        <f t="shared" ref="H16:H28" si="38">ROUND((E16/D16),0)</f>
        <v>14237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878</v>
      </c>
      <c r="R16" s="2">
        <v>18000000</v>
      </c>
    </row>
    <row r="17" spans="1:24" x14ac:dyDescent="0.25">
      <c r="A17" s="4">
        <f t="shared" si="32"/>
        <v>0</v>
      </c>
      <c r="B17" s="4">
        <f t="shared" si="33"/>
        <v>572</v>
      </c>
      <c r="C17" s="4">
        <f t="shared" ref="C17:C28" si="41">B17*1.2</f>
        <v>686.4</v>
      </c>
      <c r="D17" s="4">
        <f t="shared" si="34"/>
        <v>823.68</v>
      </c>
      <c r="E17" s="5">
        <f t="shared" si="35"/>
        <v>12000000</v>
      </c>
      <c r="F17" s="9">
        <f t="shared" si="36"/>
        <v>20979</v>
      </c>
      <c r="G17" s="9">
        <f t="shared" si="37"/>
        <v>17483</v>
      </c>
      <c r="H17" s="9">
        <f t="shared" si="38"/>
        <v>14569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572</v>
      </c>
      <c r="R17" s="2">
        <v>12000000</v>
      </c>
    </row>
    <row r="18" spans="1:24" x14ac:dyDescent="0.25">
      <c r="A18" s="4">
        <f t="shared" si="32"/>
        <v>0</v>
      </c>
      <c r="B18" s="4">
        <f t="shared" si="33"/>
        <v>1107</v>
      </c>
      <c r="C18" s="4">
        <f t="shared" si="41"/>
        <v>1328.3999999999999</v>
      </c>
      <c r="D18" s="4">
        <f t="shared" si="34"/>
        <v>1594.0799999999997</v>
      </c>
      <c r="E18" s="5">
        <f t="shared" si="35"/>
        <v>16500000</v>
      </c>
      <c r="F18" s="9">
        <f t="shared" si="36"/>
        <v>14905</v>
      </c>
      <c r="G18" s="9">
        <f t="shared" si="37"/>
        <v>12421</v>
      </c>
      <c r="H18" s="9">
        <f t="shared" si="38"/>
        <v>10351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1107</v>
      </c>
      <c r="R18" s="2">
        <v>16500000</v>
      </c>
    </row>
    <row r="19" spans="1:24" x14ac:dyDescent="0.25">
      <c r="A19" s="4">
        <f t="shared" si="32"/>
        <v>0</v>
      </c>
      <c r="B19" s="4">
        <f t="shared" si="33"/>
        <v>855</v>
      </c>
      <c r="C19" s="4">
        <f t="shared" si="41"/>
        <v>1026</v>
      </c>
      <c r="D19" s="4">
        <f t="shared" si="34"/>
        <v>1231.2</v>
      </c>
      <c r="E19" s="5">
        <f t="shared" si="35"/>
        <v>17500000</v>
      </c>
      <c r="F19" s="9">
        <f t="shared" si="36"/>
        <v>20468</v>
      </c>
      <c r="G19" s="9">
        <f t="shared" si="37"/>
        <v>17057</v>
      </c>
      <c r="H19" s="9">
        <f t="shared" si="38"/>
        <v>14214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855</v>
      </c>
      <c r="R19" s="2">
        <v>17500000</v>
      </c>
    </row>
    <row r="20" spans="1:24" x14ac:dyDescent="0.25">
      <c r="A20" s="4">
        <f t="shared" si="32"/>
        <v>0</v>
      </c>
      <c r="B20" s="4">
        <f t="shared" si="33"/>
        <v>855</v>
      </c>
      <c r="C20" s="4">
        <f t="shared" si="41"/>
        <v>1026</v>
      </c>
      <c r="D20" s="4">
        <f t="shared" si="34"/>
        <v>1231.2</v>
      </c>
      <c r="E20" s="5">
        <f t="shared" si="35"/>
        <v>17000000</v>
      </c>
      <c r="F20" s="9">
        <f t="shared" si="36"/>
        <v>19883</v>
      </c>
      <c r="G20" s="9">
        <f t="shared" si="37"/>
        <v>16569</v>
      </c>
      <c r="H20" s="9">
        <f t="shared" si="38"/>
        <v>13808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855</v>
      </c>
      <c r="R20" s="2">
        <v>17000000</v>
      </c>
    </row>
    <row r="21" spans="1:24" x14ac:dyDescent="0.25">
      <c r="A21" s="4">
        <f t="shared" si="32"/>
        <v>0</v>
      </c>
      <c r="B21" s="4">
        <f t="shared" si="33"/>
        <v>855</v>
      </c>
      <c r="C21" s="4">
        <f t="shared" si="41"/>
        <v>1026</v>
      </c>
      <c r="D21" s="4">
        <f t="shared" si="34"/>
        <v>1231.2</v>
      </c>
      <c r="E21" s="5">
        <f t="shared" si="35"/>
        <v>17000000</v>
      </c>
      <c r="F21" s="9">
        <f t="shared" si="36"/>
        <v>19883</v>
      </c>
      <c r="G21" s="9">
        <f t="shared" si="37"/>
        <v>16569</v>
      </c>
      <c r="H21" s="9">
        <f t="shared" si="38"/>
        <v>13808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855</v>
      </c>
      <c r="R21" s="2">
        <v>17000000</v>
      </c>
    </row>
    <row r="22" spans="1:24" s="44" customFormat="1" x14ac:dyDescent="0.25">
      <c r="A22" s="45">
        <f t="shared" ref="A22:A24" si="42">N22</f>
        <v>0</v>
      </c>
      <c r="B22" s="45">
        <f t="shared" ref="B22:B24" si="43">Q22</f>
        <v>900</v>
      </c>
      <c r="C22" s="45">
        <f t="shared" ref="C22:C24" si="44">B22*1.2</f>
        <v>1080</v>
      </c>
      <c r="D22" s="45">
        <f t="shared" ref="D22:D24" si="45">C22*1.2</f>
        <v>1296</v>
      </c>
      <c r="E22" s="46">
        <f t="shared" ref="E22:E24" si="46">R22</f>
        <v>15000000</v>
      </c>
      <c r="F22" s="45">
        <f t="shared" ref="F22:F24" si="47">ROUND((E22/B22),0)</f>
        <v>16667</v>
      </c>
      <c r="G22" s="45">
        <f t="shared" ref="G22:G24" si="48">ROUND((E22/C22),0)</f>
        <v>13889</v>
      </c>
      <c r="H22" s="45">
        <f t="shared" ref="H22:H24" si="49">ROUND((E22/D22),0)</f>
        <v>11574</v>
      </c>
      <c r="I22" s="45" t="e">
        <f>#REF!</f>
        <v>#REF!</v>
      </c>
      <c r="J22" s="45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900</v>
      </c>
      <c r="R22" s="47">
        <v>15000000</v>
      </c>
    </row>
    <row r="23" spans="1:24" x14ac:dyDescent="0.25">
      <c r="A23" s="4">
        <f t="shared" si="42"/>
        <v>0</v>
      </c>
      <c r="B23" s="4">
        <f t="shared" si="43"/>
        <v>800</v>
      </c>
      <c r="C23" s="4">
        <f t="shared" si="44"/>
        <v>960</v>
      </c>
      <c r="D23" s="4">
        <f t="shared" si="45"/>
        <v>1152</v>
      </c>
      <c r="E23" s="5">
        <f t="shared" si="46"/>
        <v>15500000</v>
      </c>
      <c r="F23" s="9">
        <f t="shared" si="47"/>
        <v>19375</v>
      </c>
      <c r="G23" s="9">
        <f t="shared" si="48"/>
        <v>16146</v>
      </c>
      <c r="H23" s="9">
        <f t="shared" si="49"/>
        <v>13455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800</v>
      </c>
      <c r="R23" s="2">
        <v>15500000</v>
      </c>
    </row>
    <row r="24" spans="1:24" s="44" customFormat="1" x14ac:dyDescent="0.25">
      <c r="A24" s="45">
        <f t="shared" si="42"/>
        <v>0</v>
      </c>
      <c r="B24" s="45">
        <f t="shared" si="43"/>
        <v>878</v>
      </c>
      <c r="C24" s="45">
        <f t="shared" si="44"/>
        <v>1053.5999999999999</v>
      </c>
      <c r="D24" s="45">
        <f t="shared" si="45"/>
        <v>1264.32</v>
      </c>
      <c r="E24" s="46">
        <f t="shared" si="46"/>
        <v>15000000</v>
      </c>
      <c r="F24" s="45">
        <f t="shared" si="47"/>
        <v>17084</v>
      </c>
      <c r="G24" s="45">
        <f t="shared" si="48"/>
        <v>14237</v>
      </c>
      <c r="H24" s="45">
        <f t="shared" si="49"/>
        <v>11864</v>
      </c>
      <c r="I24" s="45" t="e">
        <f>#REF!</f>
        <v>#REF!</v>
      </c>
      <c r="J24" s="45">
        <f t="shared" si="50"/>
        <v>0</v>
      </c>
      <c r="O24" s="44">
        <v>0</v>
      </c>
      <c r="P24" s="44">
        <f t="shared" si="51"/>
        <v>0</v>
      </c>
      <c r="Q24" s="44">
        <v>878</v>
      </c>
      <c r="R24" s="47">
        <v>15000000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24</v>
      </c>
      <c r="V29" s="18"/>
      <c r="W29" s="19">
        <v>15000</v>
      </c>
      <c r="X29" s="20" t="s">
        <v>25</v>
      </c>
    </row>
    <row r="30" spans="1:24" ht="38.25" customHeight="1" x14ac:dyDescent="0.25">
      <c r="S30" s="10"/>
      <c r="T30" s="10"/>
      <c r="U30" s="21" t="s">
        <v>26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27</v>
      </c>
      <c r="V31" s="18"/>
      <c r="W31" s="19">
        <f>W29-W30</f>
        <v>12500</v>
      </c>
      <c r="X31" s="22"/>
    </row>
    <row r="32" spans="1:24" ht="15.75" x14ac:dyDescent="0.25">
      <c r="G32" s="6"/>
      <c r="H32" s="6"/>
      <c r="S32" s="10"/>
      <c r="T32" s="10"/>
      <c r="U32" s="17" t="s">
        <v>28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29</v>
      </c>
      <c r="V33" s="23"/>
      <c r="W33" s="24">
        <f>X33-X34</f>
        <v>12</v>
      </c>
      <c r="X33" s="25">
        <v>2024</v>
      </c>
    </row>
    <row r="34" spans="4:25" ht="15.75" x14ac:dyDescent="0.25">
      <c r="S34" s="10"/>
      <c r="T34" s="10"/>
      <c r="U34" s="17" t="s">
        <v>30</v>
      </c>
      <c r="V34" s="23"/>
      <c r="W34" s="24">
        <f>W35-W33</f>
        <v>48</v>
      </c>
      <c r="X34" s="24">
        <v>2012</v>
      </c>
      <c r="Y34" t="s">
        <v>42</v>
      </c>
    </row>
    <row r="35" spans="4:25" ht="15.75" x14ac:dyDescent="0.25">
      <c r="S35" s="10"/>
      <c r="T35" s="10"/>
      <c r="U35" s="17" t="s">
        <v>31</v>
      </c>
      <c r="V35" s="23"/>
      <c r="W35" s="24">
        <v>60</v>
      </c>
      <c r="X35" s="24"/>
    </row>
    <row r="36" spans="4:25" ht="39" customHeight="1" x14ac:dyDescent="0.25">
      <c r="P36" s="42" t="s">
        <v>22</v>
      </c>
      <c r="Q36" s="42"/>
      <c r="R36" s="42"/>
      <c r="S36" s="42"/>
      <c r="T36" s="43"/>
      <c r="U36" s="21" t="s">
        <v>32</v>
      </c>
      <c r="V36" s="23"/>
      <c r="W36" s="24">
        <f>90*W33/W35</f>
        <v>18</v>
      </c>
      <c r="X36" s="24"/>
    </row>
    <row r="37" spans="4:25" ht="15.75" x14ac:dyDescent="0.25">
      <c r="U37" s="17"/>
      <c r="V37" s="26"/>
      <c r="W37" s="27">
        <f>W36%</f>
        <v>0.18</v>
      </c>
      <c r="X37" s="27"/>
    </row>
    <row r="38" spans="4:25" ht="15.75" x14ac:dyDescent="0.25">
      <c r="P38" s="14" t="s">
        <v>15</v>
      </c>
      <c r="Q38" s="14" t="s">
        <v>16</v>
      </c>
      <c r="R38" s="14" t="s">
        <v>17</v>
      </c>
      <c r="S38" s="14" t="s">
        <v>18</v>
      </c>
      <c r="T38" s="12"/>
      <c r="U38" s="17" t="s">
        <v>33</v>
      </c>
      <c r="V38" s="18"/>
      <c r="W38" s="19">
        <f>W32*W37</f>
        <v>450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34</v>
      </c>
      <c r="V39" s="18"/>
      <c r="W39" s="19">
        <f>W32-W38</f>
        <v>2050</v>
      </c>
      <c r="X39" s="22"/>
    </row>
    <row r="40" spans="4:25" ht="15.75" x14ac:dyDescent="0.25">
      <c r="D40" t="s">
        <v>23</v>
      </c>
      <c r="E40">
        <v>76.83</v>
      </c>
      <c r="F40" s="7">
        <f>E40*10.764</f>
        <v>826.99811999999997</v>
      </c>
      <c r="P40" s="44"/>
      <c r="R40" s="6" t="s">
        <v>18</v>
      </c>
      <c r="S40" s="16">
        <f>SUM(S39:S39)</f>
        <v>0</v>
      </c>
      <c r="U40" s="17" t="s">
        <v>27</v>
      </c>
      <c r="V40" s="18"/>
      <c r="W40" s="19">
        <f>W31</f>
        <v>12500</v>
      </c>
      <c r="X40" s="22"/>
    </row>
    <row r="41" spans="4:25" ht="15.75" x14ac:dyDescent="0.25">
      <c r="R41" s="6" t="s">
        <v>13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19</v>
      </c>
      <c r="S42" s="16">
        <f>S40*80%</f>
        <v>0</v>
      </c>
      <c r="U42" s="28" t="s">
        <v>35</v>
      </c>
      <c r="V42" s="29"/>
      <c r="W42" s="20">
        <f>W40+W39</f>
        <v>14550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36</v>
      </c>
      <c r="V44" s="30"/>
      <c r="W44" s="25">
        <v>827</v>
      </c>
      <c r="X44" s="24"/>
    </row>
    <row r="45" spans="4:25" ht="15.75" x14ac:dyDescent="0.25">
      <c r="P45" s="13" t="s">
        <v>14</v>
      </c>
      <c r="S45" s="10"/>
      <c r="T45" s="11"/>
      <c r="U45" s="17" t="s">
        <v>37</v>
      </c>
      <c r="V45" s="31"/>
      <c r="W45" s="32">
        <f>W42*W44+X46</f>
        <v>12032850</v>
      </c>
      <c r="X45" s="33"/>
    </row>
    <row r="46" spans="4:25" ht="15.75" x14ac:dyDescent="0.25">
      <c r="S46" s="11"/>
      <c r="T46" s="10"/>
      <c r="U46" s="17" t="s">
        <v>13</v>
      </c>
      <c r="V46" s="23"/>
      <c r="W46" s="34">
        <f>W45*0.85</f>
        <v>10227922.5</v>
      </c>
      <c r="X46" s="35"/>
    </row>
    <row r="47" spans="4:25" ht="15.75" x14ac:dyDescent="0.25">
      <c r="S47" s="10"/>
      <c r="T47" s="10"/>
      <c r="U47" s="17" t="s">
        <v>38</v>
      </c>
      <c r="V47" s="23"/>
      <c r="W47" s="34">
        <f>W45*0.7</f>
        <v>8422995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39</v>
      </c>
      <c r="V49" s="38"/>
      <c r="W49" s="39">
        <f>W30*W44</f>
        <v>2067500</v>
      </c>
      <c r="X49" s="39"/>
    </row>
    <row r="50" spans="21:24" ht="15.75" x14ac:dyDescent="0.25">
      <c r="U50" s="17" t="s">
        <v>40</v>
      </c>
      <c r="V50" s="23"/>
      <c r="W50" s="36"/>
      <c r="X50" s="36"/>
    </row>
    <row r="51" spans="21:24" ht="15.75" x14ac:dyDescent="0.25">
      <c r="U51" s="40" t="s">
        <v>41</v>
      </c>
      <c r="V51" s="36"/>
      <c r="W51" s="34">
        <f>W45*0.025/12</f>
        <v>25068.4375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8F14D-F267-4852-8144-C6F046BEA03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DA454-E225-4456-A7A5-7D57FE08EB2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2024-02-09T11:13:18Z</dcterms:modified>
</cp:coreProperties>
</file>