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FB1878A-BCEA-453B-92B9-25911F58731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1" l="1"/>
  <c r="G16" i="1"/>
  <c r="B34" i="1"/>
  <c r="B35" i="1"/>
  <c r="B36" i="1"/>
  <c r="M11" i="1"/>
  <c r="L13" i="1"/>
  <c r="K12" i="1"/>
  <c r="K13" i="1" s="1"/>
  <c r="K15" i="1" s="1"/>
  <c r="D7" i="1"/>
  <c r="E7" i="1"/>
  <c r="B19" i="1"/>
  <c r="H9" i="1"/>
  <c r="G9" i="1"/>
  <c r="G8" i="1"/>
  <c r="H8" i="1" s="1"/>
  <c r="G7" i="1"/>
  <c r="H7" i="1" s="1"/>
  <c r="G6" i="1"/>
  <c r="H6" i="1" s="1"/>
  <c r="G5" i="1"/>
  <c r="F5" i="1" s="1"/>
  <c r="J27" i="1"/>
  <c r="G10" i="1" l="1"/>
  <c r="G11" i="1" s="1"/>
  <c r="I5" i="1"/>
  <c r="J5" i="1" s="1"/>
  <c r="H10" i="1"/>
  <c r="H11" i="1" s="1"/>
  <c r="D8" i="1"/>
  <c r="D39" i="1"/>
  <c r="J26" i="1"/>
  <c r="H13" i="1" l="1"/>
  <c r="I11" i="1"/>
  <c r="J31" i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<sst xmlns="http://schemas.openxmlformats.org/spreadsheetml/2006/main" count="31" uniqueCount="29">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</sst>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411504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B61B0E-932E-4C63-AA11-7CBD291C2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22704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1F87C7-064C-4CD4-9505-E770D86C4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096D7-CF64-4221-A338-1900414B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8</xdr:col>
      <xdr:colOff>372205</xdr:colOff>
      <xdr:row>37</xdr:row>
      <xdr:rowOff>172458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EC8389-A8ED-4E11-A838-BAEFE6BA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5229955" cy="722095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181681</xdr:colOff>
      <xdr:row>34</xdr:row>
      <xdr:rowOff>162825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C5E3CC-2082-4D03-A086-0830DBE5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058481" cy="6449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34</xdr:col>
      <xdr:colOff>172835</xdr:colOff>
      <xdr:row>41</xdr:row>
      <xdr:rowOff>134432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C12D60-46A1-4F74-A478-6C764FA91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9926435" cy="775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F10" sqref="F1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15000</v>
      </c>
      <c r="C3" s="42"/>
      <c r="D3" s="39"/>
      <c r="E3" s="13"/>
      <c r="F3" s="5">
        <v>2019</v>
      </c>
      <c r="G3" s="7">
        <v>2024</v>
      </c>
      <c r="H3" s="8">
        <f>G3-F3</f>
        <v>5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2700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12300</v>
      </c>
      <c r="C5" s="42"/>
      <c r="D5" s="39">
        <v>195</v>
      </c>
      <c r="E5" s="21">
        <v>387</v>
      </c>
      <c r="F5" s="26">
        <f>G5*1.1</f>
        <v>425.37821040000006</v>
      </c>
      <c r="G5" s="58">
        <f>35.926*10.764</f>
        <v>386.70746400000002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2700</v>
      </c>
      <c r="C6" s="42"/>
      <c r="D6" s="39">
        <v>17000</v>
      </c>
      <c r="E6" s="39">
        <v>17000</v>
      </c>
      <c r="F6" s="39"/>
      <c r="G6" s="58">
        <f>9.148*10.764</f>
        <v>98.469071999999997</v>
      </c>
      <c r="H6" s="27">
        <f>G6/1.1</f>
        <v>89.517338181818175</v>
      </c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>
        <f>D6*D5</f>
        <v>3315000</v>
      </c>
      <c r="E7" s="53">
        <f>E6*E5</f>
        <v>6579000</v>
      </c>
      <c r="F7" s="39"/>
      <c r="G7" s="58">
        <f>2.498*10.764</f>
        <v>26.888472</v>
      </c>
      <c r="H7" s="27">
        <f>G7/1.1</f>
        <v>24.444065454545452</v>
      </c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>
        <f>E7+D7</f>
        <v>9894000</v>
      </c>
      <c r="E8" s="54"/>
      <c r="F8" s="39"/>
      <c r="G8">
        <f>6.756*10.764</f>
        <v>72.721583999999993</v>
      </c>
      <c r="H8" s="27">
        <f>G8/1.1</f>
        <v>66.110530909090897</v>
      </c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>
        <f>1.495*10.764</f>
        <v>16.092179999999999</v>
      </c>
      <c r="H9" s="27">
        <f>G9/1.1</f>
        <v>14.629254545454543</v>
      </c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3"/>
      <c r="F10" s="39"/>
      <c r="G10" s="24">
        <f>SUM(G5:G9)</f>
        <v>600.87877200000003</v>
      </c>
      <c r="H10" s="26">
        <f>SUM(H6:H9)</f>
        <v>194.70118909090905</v>
      </c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6"/>
      <c r="F11" s="39"/>
      <c r="G11" s="25">
        <f>G10*1.1</f>
        <v>660.96664920000012</v>
      </c>
      <c r="H11" s="26">
        <f>H10+G5</f>
        <v>581.40865309090907</v>
      </c>
      <c r="I11" s="59">
        <f>H11*1.1</f>
        <v>639.54951840000001</v>
      </c>
      <c r="J11" s="19"/>
      <c r="K11" s="16">
        <v>601</v>
      </c>
      <c r="L11" s="16">
        <v>1020</v>
      </c>
      <c r="M11" s="14">
        <f>L11/K11</f>
        <v>1.697171381031614</v>
      </c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3"/>
      <c r="F12" s="39"/>
      <c r="G12" s="25"/>
      <c r="H12" s="26">
        <v>14000</v>
      </c>
      <c r="I12" s="57"/>
      <c r="J12" s="19"/>
      <c r="K12" s="16">
        <f>K11*1.2</f>
        <v>721.19999999999993</v>
      </c>
      <c r="L12" s="16">
        <v>9000</v>
      </c>
      <c r="M12" s="14"/>
      <c r="N12" s="8"/>
      <c r="O12" s="6"/>
    </row>
    <row r="13" spans="1:15" ht="16.5" x14ac:dyDescent="0.3">
      <c r="A13" s="31" t="s">
        <v>9</v>
      </c>
      <c r="B13" s="42">
        <f>B6-B12</f>
        <v>2700</v>
      </c>
      <c r="C13" s="42"/>
      <c r="D13" s="51"/>
      <c r="E13" s="1"/>
      <c r="F13" s="13"/>
      <c r="G13" s="26"/>
      <c r="H13" s="26">
        <f>H12*H11</f>
        <v>8139721.1432727268</v>
      </c>
      <c r="I13" s="19"/>
      <c r="J13" s="19"/>
      <c r="K13" s="16">
        <f>K12*1.3</f>
        <v>937.56</v>
      </c>
      <c r="L13" s="16">
        <f>L12*L11</f>
        <v>9180000</v>
      </c>
      <c r="M13" s="14"/>
      <c r="N13" s="8"/>
      <c r="O13" s="6"/>
    </row>
    <row r="14" spans="1:15" ht="16.5" x14ac:dyDescent="0.3">
      <c r="A14" s="31" t="s">
        <v>2</v>
      </c>
      <c r="B14" s="42">
        <f>B5</f>
        <v>12300</v>
      </c>
      <c r="C14" s="42"/>
      <c r="D14" s="39"/>
      <c r="E14" s="13"/>
      <c r="F14" s="16"/>
      <c r="H14" s="26"/>
      <c r="I14" s="19"/>
      <c r="J14" s="19"/>
      <c r="K14" s="16">
        <v>8000</v>
      </c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15000</v>
      </c>
      <c r="C15" s="42"/>
      <c r="D15" s="39"/>
      <c r="E15" s="13"/>
      <c r="F15" s="16" t="s">
        <v>28</v>
      </c>
      <c r="G15" s="28"/>
      <c r="H15" s="26"/>
      <c r="I15" s="16"/>
      <c r="J15" s="16"/>
      <c r="K15" s="16">
        <f>K14*K13</f>
        <v>7500480</v>
      </c>
      <c r="L15" s="16"/>
      <c r="M15" s="14"/>
      <c r="N15" s="8"/>
      <c r="O15" s="6"/>
    </row>
    <row r="16" spans="1:15" ht="16.5" x14ac:dyDescent="0.3">
      <c r="A16" s="31" t="s">
        <v>23</v>
      </c>
      <c r="B16" s="34">
        <v>601</v>
      </c>
      <c r="C16" s="34"/>
      <c r="D16" s="35"/>
      <c r="E16" s="13"/>
      <c r="F16" s="26">
        <v>501</v>
      </c>
      <c r="G16" s="29">
        <f>20+16+11+14</f>
        <v>61</v>
      </c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9015000</v>
      </c>
      <c r="C17" s="36"/>
      <c r="D17" s="37"/>
      <c r="E17" s="13"/>
      <c r="F17" s="26">
        <f>F16+G16</f>
        <v>562</v>
      </c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8113500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B4*661</f>
        <v>1784700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22537.5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>
        <v>314</v>
      </c>
      <c r="D26" s="20"/>
      <c r="E26" s="20"/>
      <c r="F26" s="20">
        <v>6755000</v>
      </c>
      <c r="G26" s="21">
        <f t="shared" ref="G26:G32" si="0">F26/C26</f>
        <v>21512.738853503186</v>
      </c>
      <c r="H26" s="21" t="e">
        <f>F26/D26</f>
        <v>#DIV/0!</v>
      </c>
      <c r="I26" s="21" t="e">
        <f t="shared" ref="I26:I32" si="1">F26/B26</f>
        <v>#DIV/0!</v>
      </c>
      <c r="J26" s="20">
        <f>B26/C26</f>
        <v>0</v>
      </c>
      <c r="K26" s="30"/>
    </row>
    <row r="27" spans="1:15" ht="17.25" x14ac:dyDescent="0.3">
      <c r="B27" s="52"/>
      <c r="C27" s="52">
        <v>400</v>
      </c>
      <c r="D27" s="20"/>
      <c r="E27" s="20"/>
      <c r="F27" s="20">
        <v>5800000</v>
      </c>
      <c r="G27" s="21">
        <f t="shared" si="0"/>
        <v>14500</v>
      </c>
      <c r="H27" s="21" t="e">
        <f>F27/D27</f>
        <v>#DIV/0!</v>
      </c>
      <c r="I27" s="21" t="e">
        <f t="shared" si="1"/>
        <v>#DIV/0!</v>
      </c>
      <c r="J27" s="20">
        <f>B27/C27</f>
        <v>0</v>
      </c>
      <c r="K27" s="30"/>
    </row>
    <row r="28" spans="1:15" x14ac:dyDescent="0.25">
      <c r="B28" s="52"/>
      <c r="C28" s="52">
        <v>850</v>
      </c>
      <c r="D28" s="20"/>
      <c r="E28" s="20"/>
      <c r="F28" s="21">
        <v>12500000</v>
      </c>
      <c r="G28" s="21">
        <f t="shared" si="0"/>
        <v>14705.882352941177</v>
      </c>
      <c r="H28" s="21" t="e">
        <f t="shared" ref="H28:H32" si="2">F28/D28</f>
        <v>#DIV/0!</v>
      </c>
      <c r="I28" s="21" t="e">
        <f t="shared" si="1"/>
        <v>#DIV/0!</v>
      </c>
      <c r="J28" s="20">
        <f t="shared" ref="J28:J31" si="3">D28/C28</f>
        <v>0</v>
      </c>
    </row>
    <row r="29" spans="1:15" x14ac:dyDescent="0.25">
      <c r="B29" s="52"/>
      <c r="C29" s="52">
        <v>1080</v>
      </c>
      <c r="D29" s="20"/>
      <c r="E29" s="20"/>
      <c r="F29" s="21">
        <v>11800000</v>
      </c>
      <c r="G29" s="21">
        <f t="shared" si="0"/>
        <v>10925.925925925925</v>
      </c>
      <c r="H29" s="21" t="e">
        <f t="shared" si="2"/>
        <v>#DIV/0!</v>
      </c>
      <c r="I29" s="21" t="e">
        <f t="shared" si="1"/>
        <v>#DIV/0!</v>
      </c>
      <c r="J29" s="20">
        <f t="shared" si="3"/>
        <v>0</v>
      </c>
    </row>
    <row r="30" spans="1:15" x14ac:dyDescent="0.25">
      <c r="B30" s="52"/>
      <c r="C30" s="52">
        <v>376</v>
      </c>
      <c r="D30" s="20"/>
      <c r="E30" s="20"/>
      <c r="F30" s="21">
        <v>10000000</v>
      </c>
      <c r="G30" s="21">
        <f t="shared" si="0"/>
        <v>26595.744680851065</v>
      </c>
      <c r="H30" s="21" t="e">
        <f t="shared" si="2"/>
        <v>#DIV/0!</v>
      </c>
      <c r="I30" s="21" t="e">
        <f t="shared" si="1"/>
        <v>#DIV/0!</v>
      </c>
      <c r="J30" s="20">
        <f t="shared" si="3"/>
        <v>0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f>43.386*10.764+7.059*10.764</f>
        <v>542.98998000000006</v>
      </c>
      <c r="C34" s="52">
        <v>8000000</v>
      </c>
      <c r="D34" s="20">
        <f t="shared" ref="D34:D39" si="4">C34/B34</f>
        <v>14733.236882198082</v>
      </c>
      <c r="E34" s="20">
        <v>480000</v>
      </c>
      <c r="F34" s="20">
        <v>30000</v>
      </c>
      <c r="G34" s="21">
        <f>F34+E34+C34</f>
        <v>8510000</v>
      </c>
      <c r="H34" s="20">
        <f>G34/B34</f>
        <v>15672.480733438209</v>
      </c>
      <c r="I34" s="21"/>
      <c r="J34" s="20"/>
    </row>
    <row r="35" spans="1:10" x14ac:dyDescent="0.25">
      <c r="B35" s="52">
        <f>39.048*10.764+5.577*10.764</f>
        <v>480.34350000000001</v>
      </c>
      <c r="C35" s="52">
        <v>7000000</v>
      </c>
      <c r="D35" s="20">
        <f t="shared" si="4"/>
        <v>14572.904598480045</v>
      </c>
      <c r="E35" s="20">
        <v>420000</v>
      </c>
      <c r="F35" s="20">
        <v>30000</v>
      </c>
      <c r="G35" s="21">
        <f>F35+E35+C35</f>
        <v>7450000</v>
      </c>
      <c r="H35" s="20">
        <f>G35/B35</f>
        <v>15509.734179810906</v>
      </c>
      <c r="I35" s="21"/>
      <c r="J35" s="20"/>
    </row>
    <row r="36" spans="1:10" x14ac:dyDescent="0.25">
      <c r="B36" s="52">
        <f>26.867*10.764</f>
        <v>289.19638800000001</v>
      </c>
      <c r="C36" s="52">
        <v>4300000</v>
      </c>
      <c r="D36" s="20">
        <f t="shared" si="4"/>
        <v>14868.78874849571</v>
      </c>
      <c r="E36" s="20">
        <v>240000</v>
      </c>
      <c r="F36" s="20">
        <v>30000</v>
      </c>
      <c r="G36" s="21">
        <f>F36+E36+C36</f>
        <v>4570000</v>
      </c>
      <c r="H36" s="20">
        <f>G36/B36</f>
        <v>15802.410367587301</v>
      </c>
      <c r="I36" s="20"/>
      <c r="J36" s="20"/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5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22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2024-02-08T04:14:28Z</dcterms:modified>
</cp:coreProperties>
</file>