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9A63908-F238-42FD-880E-F531820F11E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0" i="1" l="1"/>
  <c r="D29" i="1"/>
  <c r="B36" i="1"/>
  <c r="B35" i="1"/>
  <c r="B34" i="1"/>
  <c r="F10" i="1"/>
  <c r="F7" i="1"/>
  <c r="F11" i="1" s="1"/>
  <c r="G5" i="1"/>
  <c r="B19" i="1"/>
  <c r="I5" i="1"/>
  <c r="J27" i="1"/>
  <c r="F8" i="1" l="1"/>
  <c r="F9" i="1"/>
  <c r="D39" i="1"/>
  <c r="J26" i="1"/>
  <c r="J31" i="1" l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<sst xmlns="http://schemas.openxmlformats.org/spreadsheetml/2006/main" count="39" uniqueCount="34">
  <si>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</si>
  <si>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</si>
  <si>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</si>
  <si>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</si>
  <si>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</si>
  <si>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</si>
  <si>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</si>
  <si>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</si>
  <si>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</si>
  <si>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</si>
  <si>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</si>
  <si>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</si>
  <si>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</si>
  <si>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</si>
  <si>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</si>
  <si>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</si>
  <si>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</si>
  <si>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</si>
  <si>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</si>
  <si>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</si>
  <si>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</si>
  <si>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</si>
  <si>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</si>
  <si>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</si>
  <si>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</si>
  <si>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</si>
  <si>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</si>
  <si>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</si>
  <si>
    <t>Measurement Carpet</t>
  </si>
  <si>
    <t>Built up area</t>
  </si>
  <si>
    <t>Rate</t>
  </si>
  <si>
    <t>FV</t>
  </si>
  <si>
    <t>DV</t>
  </si>
  <si>
    <t>Final This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</si>
</sst>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8"/>
      <color rgb="FFFF0000"/>
      <name val="Calibri"/>
      <family val="2"/>
      <scheme val="minor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6" fillId="0" borderId="7" xfId="0" applyNumberFormat="1" applyFont="1" applyBorder="1"/>
    <xf numFmtId="43" fontId="15" fillId="0" borderId="0" xfId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16" fillId="0" borderId="1" xfId="0" applyFont="1" applyBorder="1"/>
    <xf numFmtId="0" fontId="17" fillId="0" borderId="1" xfId="0" applyFont="1" applyBorder="1" applyAlignment="1">
      <alignment horizontal="center" wrapText="1"/>
    </xf>
    <xf numFmtId="43" fontId="16" fillId="0" borderId="1" xfId="1" applyFont="1" applyFill="1" applyBorder="1"/>
    <xf numFmtId="0" fontId="16" fillId="0" borderId="1" xfId="0" applyFont="1" applyBorder="1" applyAlignment="1">
      <alignment wrapText="1"/>
    </xf>
    <xf numFmtId="10" fontId="16" fillId="0" borderId="1" xfId="0" applyNumberFormat="1" applyFont="1" applyBorder="1"/>
    <xf numFmtId="0" fontId="17" fillId="0" borderId="1" xfId="0" applyFont="1" applyBorder="1"/>
    <xf numFmtId="43" fontId="17" fillId="0" borderId="1" xfId="0" applyNumberFormat="1" applyFont="1" applyBorder="1"/>
    <xf numFmtId="43" fontId="16" fillId="0" borderId="1" xfId="0" applyNumberFormat="1" applyFont="1" applyBorder="1"/>
    <xf numFmtId="43" fontId="6" fillId="0" borderId="1" xfId="0" applyNumberFormat="1" applyFont="1" applyBorder="1"/>
    <xf numFmtId="43" fontId="18" fillId="2" borderId="0" xfId="0" applyNumberFormat="1" applyFont="1" applyFill="1"/>
    <xf numFmtId="0" fontId="18" fillId="0" borderId="5" xfId="0" applyFont="1" applyBorder="1" applyAlignment="1">
      <alignment wrapText="1"/>
    </xf>
    <xf numFmtId="43" fontId="18" fillId="2" borderId="1" xfId="0" applyNumberFormat="1" applyFont="1" applyFill="1" applyBorder="1"/>
    <xf numFmtId="43" fontId="19" fillId="2" borderId="1" xfId="0" applyNumberFormat="1" applyFont="1" applyFill="1" applyBorder="1"/>
    <xf numFmtId="43" fontId="18" fillId="2" borderId="1" xfId="1" applyFont="1" applyFill="1" applyBorder="1"/>
    <xf numFmtId="164" fontId="18" fillId="2" borderId="1" xfId="1" applyNumberFormat="1" applyFont="1" applyFill="1" applyBorder="1"/>
    <xf numFmtId="2" fontId="18" fillId="2" borderId="1" xfId="1" applyNumberFormat="1" applyFont="1" applyFill="1" applyBorder="1"/>
    <xf numFmtId="166" fontId="18" fillId="2" borderId="1" xfId="0" applyNumberFormat="1" applyFont="1" applyFill="1" applyBorder="1"/>
    <xf numFmtId="43" fontId="18" fillId="0" borderId="8" xfId="1" applyFont="1" applyBorder="1"/>
    <xf numFmtId="0" fontId="18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267418</xdr:colOff>
      <xdr:row>39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18606-3A9A-40DA-A11B-6CC3EEB1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44218" cy="743053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276944</xdr:colOff>
      <xdr:row>37</xdr:row>
      <xdr:rowOff>58142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00FF71-8F5A-4654-B4DB-F53B9ADB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153744" cy="710664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324576</xdr:colOff>
      <xdr:row>39</xdr:row>
      <xdr:rowOff>10537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122B71-9E14-4444-A551-4B0A7072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201376" cy="7249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8</xdr:col>
      <xdr:colOff>391260</xdr:colOff>
      <xdr:row>80</xdr:row>
      <xdr:rowOff>124853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72E3E4-3589-47A5-9BB3-36CA3AB6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001000"/>
          <a:ext cx="5268060" cy="7363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2212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19690-EC5B-41E8-962D-C00353E8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51812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382828-3BCA-498D-A83B-A5C22F23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64F28-E9AA-41F1-9930-7F61303D5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7811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H17" activeCellId="1" sqref="E4:F12 H17"/>
    </sheetView>
  </sheetViews>
  <sheetFormatPr defaultRowHeight="15" x14ac:dyDescent="0.25"/>
  <cols>
    <col min="1" max="1" width="21.7109375" bestFit="1" customWidth="1"/>
    <col min="2" max="2" width="18.140625" style="12" bestFit="1" customWidth="1"/>
    <col min="3" max="3" width="15.5703125" style="12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2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50" t="s">
        <v>27</v>
      </c>
      <c r="B2" s="51"/>
      <c r="C2" s="33"/>
      <c r="D2" s="38"/>
      <c r="E2" s="12"/>
      <c r="F2" t="s">
        <v>13</v>
      </c>
      <c r="I2" s="6"/>
      <c r="L2" s="5"/>
      <c r="O2" s="6"/>
    </row>
    <row r="3" spans="1:15" ht="16.5" x14ac:dyDescent="0.3">
      <c r="A3" s="50" t="s">
        <v>0</v>
      </c>
      <c r="B3" s="52">
        <v>16000</v>
      </c>
      <c r="C3" s="34"/>
      <c r="D3" s="31"/>
      <c r="E3" s="9"/>
      <c r="F3" s="5">
        <v>2005</v>
      </c>
      <c r="G3" s="7">
        <v>2024</v>
      </c>
      <c r="H3" s="8">
        <f>G3-F3</f>
        <v>19</v>
      </c>
      <c r="M3" s="7"/>
      <c r="N3" s="8"/>
      <c r="O3" s="6"/>
    </row>
    <row r="4" spans="1:15" ht="33" x14ac:dyDescent="0.3">
      <c r="A4" s="53" t="s">
        <v>1</v>
      </c>
      <c r="B4" s="52">
        <v>2500</v>
      </c>
      <c r="C4" s="34"/>
      <c r="D4" s="31"/>
      <c r="E4" s="59" t="s">
        <v>33</v>
      </c>
      <c r="F4" s="60" t="s">
        <v>24</v>
      </c>
      <c r="G4" t="s">
        <v>26</v>
      </c>
      <c r="H4" s="8"/>
      <c r="L4" s="46"/>
      <c r="M4" s="7"/>
      <c r="N4" s="8"/>
      <c r="O4" s="6"/>
    </row>
    <row r="5" spans="1:15" ht="16.5" x14ac:dyDescent="0.3">
      <c r="A5" s="50" t="s">
        <v>2</v>
      </c>
      <c r="B5" s="52">
        <f>B3-B4</f>
        <v>13500</v>
      </c>
      <c r="C5" s="34"/>
      <c r="D5" s="31"/>
      <c r="E5" s="61" t="s">
        <v>29</v>
      </c>
      <c r="F5" s="62">
        <v>240</v>
      </c>
      <c r="G5" s="45">
        <f>F5/1.2</f>
        <v>200</v>
      </c>
      <c r="H5" s="21"/>
      <c r="I5" s="9">
        <f>H5*G5</f>
        <v>0</v>
      </c>
      <c r="M5" s="7"/>
      <c r="N5" s="8"/>
      <c r="O5" s="6"/>
    </row>
    <row r="6" spans="1:15" ht="16.5" x14ac:dyDescent="0.3">
      <c r="A6" s="50" t="s">
        <v>3</v>
      </c>
      <c r="B6" s="52">
        <f>B4</f>
        <v>2500</v>
      </c>
      <c r="C6" s="34"/>
      <c r="D6" s="31"/>
      <c r="E6" s="61" t="s">
        <v>30</v>
      </c>
      <c r="F6" s="61">
        <v>16000</v>
      </c>
      <c r="G6" s="45"/>
      <c r="H6" s="21"/>
      <c r="I6" s="13"/>
      <c r="J6" s="13"/>
      <c r="M6" s="7"/>
      <c r="N6" s="8"/>
      <c r="O6" s="6"/>
    </row>
    <row r="7" spans="1:15" ht="16.5" x14ac:dyDescent="0.3">
      <c r="A7" s="50" t="s">
        <v>4</v>
      </c>
      <c r="B7" s="50">
        <v>19</v>
      </c>
      <c r="C7" s="25"/>
      <c r="D7" s="39"/>
      <c r="E7" s="63" t="s">
        <v>31</v>
      </c>
      <c r="F7" s="61">
        <f>F6*F5</f>
        <v>3840000</v>
      </c>
      <c r="G7" s="45"/>
      <c r="H7" s="19"/>
      <c r="I7" s="13"/>
      <c r="J7" s="13"/>
      <c r="M7" s="47"/>
      <c r="N7" s="48"/>
      <c r="O7" s="6"/>
    </row>
    <row r="8" spans="1:15" ht="16.5" x14ac:dyDescent="0.3">
      <c r="A8" s="50" t="s">
        <v>5</v>
      </c>
      <c r="B8" s="50">
        <f>B9-B7</f>
        <v>41</v>
      </c>
      <c r="C8" s="25"/>
      <c r="D8" s="40"/>
      <c r="E8" s="64" t="s">
        <v>25</v>
      </c>
      <c r="F8" s="61">
        <f>F7*0.9</f>
        <v>3456000</v>
      </c>
      <c r="H8" s="19"/>
      <c r="I8" s="13"/>
      <c r="J8" s="13"/>
      <c r="M8" s="47"/>
      <c r="N8" s="48"/>
      <c r="O8" s="6"/>
    </row>
    <row r="9" spans="1:15" ht="16.5" x14ac:dyDescent="0.3">
      <c r="A9" s="50" t="s">
        <v>6</v>
      </c>
      <c r="B9" s="50">
        <v>60</v>
      </c>
      <c r="C9" s="25"/>
      <c r="D9" s="39"/>
      <c r="E9" s="63" t="s">
        <v>32</v>
      </c>
      <c r="F9" s="62">
        <f>F7*0.8</f>
        <v>3072000</v>
      </c>
      <c r="G9" s="36"/>
      <c r="H9" s="20"/>
      <c r="I9" s="13"/>
      <c r="J9" s="13"/>
      <c r="K9" s="11"/>
      <c r="L9" s="11"/>
      <c r="M9" s="10"/>
      <c r="N9" s="48"/>
      <c r="O9" s="6"/>
    </row>
    <row r="10" spans="1:15" ht="33" x14ac:dyDescent="0.3">
      <c r="A10" s="53" t="s">
        <v>7</v>
      </c>
      <c r="B10" s="50">
        <f>90*B7/B9</f>
        <v>28.5</v>
      </c>
      <c r="C10" s="25"/>
      <c r="D10" s="39"/>
      <c r="E10" s="63" t="s">
        <v>12</v>
      </c>
      <c r="F10" s="61">
        <f>240*2500</f>
        <v>600000</v>
      </c>
      <c r="G10" s="18"/>
      <c r="H10" s="20"/>
      <c r="I10" s="13"/>
      <c r="J10" s="13"/>
      <c r="K10" s="11"/>
      <c r="L10" s="11"/>
      <c r="M10" s="10"/>
      <c r="N10" s="48"/>
      <c r="O10" s="6"/>
    </row>
    <row r="11" spans="1:15" ht="16.5" x14ac:dyDescent="0.3">
      <c r="A11" s="50"/>
      <c r="B11" s="54">
        <f>B10%</f>
        <v>0.28499999999999998</v>
      </c>
      <c r="C11" s="35"/>
      <c r="D11" s="41"/>
      <c r="E11" s="65" t="s">
        <v>16</v>
      </c>
      <c r="F11" s="66">
        <f>F7*0.025/12</f>
        <v>8000</v>
      </c>
      <c r="G11" s="19"/>
      <c r="H11" s="20"/>
      <c r="I11" s="13"/>
      <c r="J11" s="13"/>
      <c r="K11" s="11"/>
      <c r="L11" s="11"/>
      <c r="M11" s="10"/>
      <c r="N11" s="49"/>
      <c r="O11" s="6"/>
    </row>
    <row r="12" spans="1:15" ht="16.5" x14ac:dyDescent="0.3">
      <c r="A12" s="50" t="s">
        <v>8</v>
      </c>
      <c r="B12" s="52">
        <f>B6*B11</f>
        <v>712.49999999999989</v>
      </c>
      <c r="C12" s="34"/>
      <c r="D12" s="42"/>
      <c r="E12" s="67"/>
      <c r="F12" s="68"/>
      <c r="G12" s="19"/>
      <c r="H12" s="20"/>
      <c r="I12" s="44"/>
      <c r="J12" s="13"/>
      <c r="K12" s="11"/>
      <c r="L12" s="11"/>
      <c r="M12" s="10"/>
      <c r="N12" s="8"/>
      <c r="O12" s="6"/>
    </row>
    <row r="13" spans="1:15" ht="16.5" x14ac:dyDescent="0.3">
      <c r="A13" s="50" t="s">
        <v>9</v>
      </c>
      <c r="B13" s="52">
        <f>B6-B12</f>
        <v>1787.5</v>
      </c>
      <c r="C13" s="34"/>
      <c r="D13" s="42"/>
      <c r="E13" s="1"/>
      <c r="F13" s="9"/>
      <c r="G13" s="20"/>
      <c r="H13" s="20"/>
      <c r="I13" s="13"/>
      <c r="J13" s="13"/>
      <c r="K13" s="11"/>
      <c r="L13" s="11"/>
      <c r="M13" s="10"/>
      <c r="N13" s="8"/>
      <c r="O13" s="6"/>
    </row>
    <row r="14" spans="1:15" ht="16.5" x14ac:dyDescent="0.3">
      <c r="A14" s="50" t="s">
        <v>2</v>
      </c>
      <c r="B14" s="52">
        <f>B5</f>
        <v>13500</v>
      </c>
      <c r="C14" s="34"/>
      <c r="D14" s="31"/>
      <c r="E14" s="9"/>
      <c r="F14" s="11"/>
      <c r="H14" s="20"/>
      <c r="I14" s="13"/>
      <c r="J14" s="13"/>
      <c r="K14" s="11"/>
      <c r="L14" s="11"/>
      <c r="M14" s="10"/>
      <c r="N14" s="8"/>
      <c r="O14" s="6"/>
    </row>
    <row r="15" spans="1:15" ht="16.5" x14ac:dyDescent="0.3">
      <c r="A15" s="50" t="s">
        <v>10</v>
      </c>
      <c r="B15" s="52">
        <f>B14+B13</f>
        <v>15287.5</v>
      </c>
      <c r="C15" s="34"/>
      <c r="D15" s="31"/>
      <c r="E15" s="9"/>
      <c r="F15" s="11"/>
      <c r="G15" s="22"/>
      <c r="H15" s="20"/>
      <c r="I15" s="11"/>
      <c r="J15" s="11"/>
      <c r="K15" s="11"/>
      <c r="L15" s="11"/>
      <c r="M15" s="10"/>
      <c r="N15" s="8"/>
      <c r="O15" s="6"/>
    </row>
    <row r="16" spans="1:15" ht="16.5" x14ac:dyDescent="0.3">
      <c r="A16" s="50" t="s">
        <v>23</v>
      </c>
      <c r="B16" s="55">
        <v>240</v>
      </c>
      <c r="C16" s="26"/>
      <c r="D16" s="27"/>
      <c r="E16" s="9"/>
      <c r="F16" s="31" t="s">
        <v>28</v>
      </c>
      <c r="G16" s="23"/>
      <c r="H16" s="19"/>
      <c r="I16" s="9"/>
      <c r="N16" s="48"/>
      <c r="O16" s="6"/>
    </row>
    <row r="17" spans="1:15" ht="16.5" x14ac:dyDescent="0.3">
      <c r="A17" s="50" t="s">
        <v>11</v>
      </c>
      <c r="B17" s="56">
        <f>B15*B16</f>
        <v>3669000</v>
      </c>
      <c r="C17" s="28"/>
      <c r="D17" s="29"/>
      <c r="E17" s="9"/>
      <c r="F17" s="31">
        <v>174</v>
      </c>
      <c r="G17" s="20"/>
      <c r="H17" s="19"/>
      <c r="I17" s="9"/>
      <c r="N17" s="19"/>
      <c r="O17" s="37"/>
    </row>
    <row r="18" spans="1:15" ht="16.5" hidden="1" x14ac:dyDescent="0.3">
      <c r="A18" s="50" t="s">
        <v>25</v>
      </c>
      <c r="B18" s="56">
        <f>B17*0.9</f>
        <v>3302100</v>
      </c>
      <c r="C18" s="28"/>
      <c r="D18" s="29"/>
      <c r="E18" s="9"/>
      <c r="F18" s="20"/>
      <c r="G18" s="20"/>
      <c r="H18" s="19"/>
      <c r="I18" s="9"/>
      <c r="N18" s="19"/>
      <c r="O18" s="9"/>
    </row>
    <row r="19" spans="1:15" ht="16.5" x14ac:dyDescent="0.3">
      <c r="A19" s="50" t="s">
        <v>12</v>
      </c>
      <c r="B19" s="57">
        <f>B4*499</f>
        <v>1247500</v>
      </c>
      <c r="C19" s="30"/>
      <c r="D19" s="31"/>
      <c r="E19" s="9"/>
      <c r="F19" s="9"/>
      <c r="G19" s="9"/>
    </row>
    <row r="20" spans="1:15" ht="16.5" x14ac:dyDescent="0.3">
      <c r="A20" s="50" t="s">
        <v>16</v>
      </c>
      <c r="B20" s="58">
        <f>B17*0.03/12</f>
        <v>9172.5</v>
      </c>
      <c r="C20" s="30"/>
      <c r="D20" s="30"/>
      <c r="E20" s="9"/>
    </row>
    <row r="21" spans="1:15" x14ac:dyDescent="0.25">
      <c r="B21" s="17"/>
      <c r="C21" s="17"/>
    </row>
    <row r="22" spans="1:15" x14ac:dyDescent="0.25">
      <c r="B22" s="17"/>
      <c r="C22" s="17"/>
    </row>
    <row r="24" spans="1:15" x14ac:dyDescent="0.25">
      <c r="D24" t="s">
        <v>14</v>
      </c>
    </row>
    <row r="25" spans="1:15" x14ac:dyDescent="0.25">
      <c r="B25" s="43" t="s">
        <v>20</v>
      </c>
      <c r="C25" s="43" t="s">
        <v>15</v>
      </c>
      <c r="D25" s="14" t="s">
        <v>21</v>
      </c>
      <c r="E25" s="14"/>
      <c r="F25" s="14" t="s">
        <v>11</v>
      </c>
      <c r="G25" s="14" t="s">
        <v>17</v>
      </c>
      <c r="H25" s="14" t="s">
        <v>18</v>
      </c>
      <c r="I25" s="14" t="s">
        <v>19</v>
      </c>
      <c r="J25" s="14"/>
    </row>
    <row r="26" spans="1:15" ht="17.25" x14ac:dyDescent="0.3">
      <c r="B26" s="43"/>
      <c r="C26" s="43">
        <v>295</v>
      </c>
      <c r="D26" s="14">
        <v>380</v>
      </c>
      <c r="E26" s="14"/>
      <c r="F26" s="14">
        <v>6700000</v>
      </c>
      <c r="G26" s="15">
        <f t="shared" ref="G26:G32" si="0">F26/C26</f>
        <v>22711.864406779659</v>
      </c>
      <c r="H26" s="15">
        <f>F26/D26</f>
        <v>17631.57894736842</v>
      </c>
      <c r="I26" s="15" t="e">
        <f t="shared" ref="I26:I32" si="1">F26/B26</f>
        <v>#DIV/0!</v>
      </c>
      <c r="J26" s="14">
        <f>B26/C26</f>
        <v>0</v>
      </c>
      <c r="K26" s="24"/>
    </row>
    <row r="27" spans="1:15" ht="17.25" x14ac:dyDescent="0.3">
      <c r="B27" s="43"/>
      <c r="C27" s="43">
        <v>180</v>
      </c>
      <c r="D27" s="14">
        <v>225</v>
      </c>
      <c r="E27" s="14"/>
      <c r="F27" s="14">
        <v>3800000</v>
      </c>
      <c r="G27" s="15">
        <f t="shared" si="0"/>
        <v>21111.111111111109</v>
      </c>
      <c r="H27" s="15">
        <f>F27/D27</f>
        <v>16888.888888888891</v>
      </c>
      <c r="I27" s="15" t="e">
        <f t="shared" si="1"/>
        <v>#DIV/0!</v>
      </c>
      <c r="J27" s="14">
        <f>B27/C27</f>
        <v>0</v>
      </c>
      <c r="K27" s="24"/>
    </row>
    <row r="28" spans="1:15" x14ac:dyDescent="0.25">
      <c r="B28" s="43"/>
      <c r="C28" s="43"/>
      <c r="D28" s="14">
        <v>210</v>
      </c>
      <c r="E28" s="14"/>
      <c r="F28" s="15">
        <v>3200000</v>
      </c>
      <c r="G28" s="15" t="e">
        <f t="shared" si="0"/>
        <v>#DIV/0!</v>
      </c>
      <c r="H28" s="15">
        <f t="shared" ref="H28:H32" si="2">F28/D28</f>
        <v>15238.095238095239</v>
      </c>
      <c r="I28" s="15" t="e">
        <f t="shared" si="1"/>
        <v>#DIV/0!</v>
      </c>
      <c r="J28" s="14" t="e">
        <f t="shared" ref="J28:J31" si="3">D28/C28</f>
        <v>#DIV/0!</v>
      </c>
    </row>
    <row r="29" spans="1:15" x14ac:dyDescent="0.25">
      <c r="B29" s="43"/>
      <c r="C29" s="43">
        <v>380</v>
      </c>
      <c r="D29" s="14">
        <f>C29*1.2</f>
        <v>456</v>
      </c>
      <c r="E29" s="14"/>
      <c r="F29" s="15">
        <v>6700000</v>
      </c>
      <c r="G29" s="15">
        <f t="shared" si="0"/>
        <v>17631.57894736842</v>
      </c>
      <c r="H29" s="15">
        <f t="shared" si="2"/>
        <v>14692.982456140351</v>
      </c>
      <c r="I29" s="15" t="e">
        <f t="shared" si="1"/>
        <v>#DIV/0!</v>
      </c>
      <c r="J29" s="14">
        <f t="shared" si="3"/>
        <v>1.2</v>
      </c>
    </row>
    <row r="30" spans="1:15" x14ac:dyDescent="0.25">
      <c r="B30" s="43"/>
      <c r="C30" s="43">
        <v>224</v>
      </c>
      <c r="D30" s="14">
        <f>C30*1.2</f>
        <v>268.8</v>
      </c>
      <c r="E30" s="14"/>
      <c r="F30" s="15">
        <v>4000000</v>
      </c>
      <c r="G30" s="15">
        <f t="shared" si="0"/>
        <v>17857.142857142859</v>
      </c>
      <c r="H30" s="15">
        <f t="shared" si="2"/>
        <v>14880.95238095238</v>
      </c>
      <c r="I30" s="15" t="e">
        <f t="shared" si="1"/>
        <v>#DIV/0!</v>
      </c>
      <c r="J30" s="14">
        <f t="shared" si="3"/>
        <v>1.2</v>
      </c>
    </row>
    <row r="31" spans="1:15" x14ac:dyDescent="0.25">
      <c r="B31" s="43"/>
      <c r="C31" s="43"/>
      <c r="D31" s="14"/>
      <c r="E31" s="14"/>
      <c r="F31" s="15"/>
      <c r="G31" s="15" t="e">
        <f t="shared" si="0"/>
        <v>#DIV/0!</v>
      </c>
      <c r="H31" s="15" t="e">
        <f t="shared" si="2"/>
        <v>#DIV/0!</v>
      </c>
      <c r="I31" s="15" t="e">
        <f t="shared" si="1"/>
        <v>#DIV/0!</v>
      </c>
      <c r="J31" s="14" t="e">
        <f t="shared" si="3"/>
        <v>#DIV/0!</v>
      </c>
    </row>
    <row r="32" spans="1:15" x14ac:dyDescent="0.25">
      <c r="B32" s="43"/>
      <c r="C32" s="43"/>
      <c r="D32" s="14"/>
      <c r="E32" s="14"/>
      <c r="F32" s="14"/>
      <c r="G32" s="15" t="e">
        <f t="shared" si="0"/>
        <v>#DIV/0!</v>
      </c>
      <c r="H32" s="15" t="e">
        <f t="shared" si="2"/>
        <v>#DIV/0!</v>
      </c>
      <c r="I32" s="15" t="e">
        <f t="shared" si="1"/>
        <v>#DIV/0!</v>
      </c>
      <c r="J32" s="14"/>
    </row>
    <row r="33" spans="1:10" x14ac:dyDescent="0.25">
      <c r="B33" s="12" t="s">
        <v>22</v>
      </c>
    </row>
    <row r="34" spans="1:10" x14ac:dyDescent="0.25">
      <c r="B34" s="43">
        <f>22.3*10.764</f>
        <v>240.03719999999998</v>
      </c>
      <c r="C34" s="43">
        <v>4000000</v>
      </c>
      <c r="D34" s="14">
        <f t="shared" ref="D34:D39" si="4">C34/B34</f>
        <v>16664.083733687945</v>
      </c>
      <c r="E34" s="14">
        <v>240000</v>
      </c>
      <c r="F34" s="14">
        <v>30000</v>
      </c>
      <c r="G34" s="15">
        <f>F34+E34+C34</f>
        <v>4270000</v>
      </c>
      <c r="H34" s="14">
        <f>G34/B34</f>
        <v>17788.909385711882</v>
      </c>
      <c r="I34" s="15"/>
      <c r="J34" s="14"/>
    </row>
    <row r="35" spans="1:10" x14ac:dyDescent="0.25">
      <c r="A35">
        <v>285</v>
      </c>
      <c r="B35" s="43">
        <f>A35*1.2</f>
        <v>342</v>
      </c>
      <c r="C35" s="43">
        <v>4990000</v>
      </c>
      <c r="D35" s="14">
        <f t="shared" si="4"/>
        <v>14590.643274853801</v>
      </c>
      <c r="E35" s="14">
        <v>299400</v>
      </c>
      <c r="F35" s="14">
        <v>30000</v>
      </c>
      <c r="G35" s="15">
        <f>F35+E35+C35</f>
        <v>5319400</v>
      </c>
      <c r="H35" s="14">
        <f>G35/B35</f>
        <v>15553.801169590643</v>
      </c>
      <c r="I35" s="15"/>
      <c r="J35" s="14"/>
    </row>
    <row r="36" spans="1:10" x14ac:dyDescent="0.25">
      <c r="B36" s="43">
        <f>31.78*10.764</f>
        <v>342.07992000000002</v>
      </c>
      <c r="C36" s="43"/>
      <c r="D36" s="14">
        <f t="shared" si="4"/>
        <v>0</v>
      </c>
      <c r="E36" s="14">
        <v>240000</v>
      </c>
      <c r="F36" s="14">
        <v>30000</v>
      </c>
      <c r="G36" s="15">
        <f>F36+E36+C36</f>
        <v>270000</v>
      </c>
      <c r="H36" s="14">
        <f>G36/B36</f>
        <v>789.28923977765191</v>
      </c>
      <c r="I36" s="14"/>
      <c r="J36" s="14"/>
    </row>
    <row r="37" spans="1:10" ht="15.75" x14ac:dyDescent="0.25">
      <c r="A37" s="10"/>
      <c r="B37" s="43"/>
      <c r="C37" s="43"/>
      <c r="D37" s="14" t="e">
        <f t="shared" si="4"/>
        <v>#DIV/0!</v>
      </c>
      <c r="E37" s="14">
        <v>392000</v>
      </c>
      <c r="F37" s="14">
        <v>30000</v>
      </c>
      <c r="G37" s="15">
        <f>F37+E37+C37</f>
        <v>422000</v>
      </c>
      <c r="H37" s="14" t="e">
        <f>G37/B37</f>
        <v>#DIV/0!</v>
      </c>
      <c r="I37" s="14"/>
      <c r="J37" s="14"/>
    </row>
    <row r="38" spans="1:10" ht="15.75" x14ac:dyDescent="0.25">
      <c r="A38" s="10"/>
      <c r="B38" s="43"/>
      <c r="C38" s="43"/>
      <c r="D38" s="14" t="e">
        <f t="shared" si="4"/>
        <v>#DIV/0!</v>
      </c>
      <c r="E38" s="14">
        <v>288000</v>
      </c>
      <c r="F38" s="14">
        <v>30000</v>
      </c>
      <c r="G38" s="15">
        <f>F38+E38+C38</f>
        <v>318000</v>
      </c>
      <c r="H38" s="14" t="e">
        <f>G38/B38</f>
        <v>#DIV/0!</v>
      </c>
      <c r="I38" s="14"/>
      <c r="J38" s="14"/>
    </row>
    <row r="39" spans="1:10" ht="15.75" x14ac:dyDescent="0.25">
      <c r="A39" s="10"/>
      <c r="B39" s="43"/>
      <c r="C39" s="43"/>
      <c r="D39" s="14" t="e">
        <f t="shared" si="4"/>
        <v>#DIV/0!</v>
      </c>
      <c r="E39" s="14"/>
      <c r="F39" s="14"/>
      <c r="G39" s="14"/>
      <c r="H39" s="14"/>
      <c r="I39" s="14"/>
      <c r="J39" s="14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</row>
    <row r="43" spans="1:10" ht="15.75" x14ac:dyDescent="0.25">
      <c r="A43" s="10"/>
    </row>
    <row r="63" spans="4:6" x14ac:dyDescent="0.25">
      <c r="D63" s="9"/>
      <c r="E63" s="9"/>
      <c r="F63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A43" sqref="A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2024-02-09T07:05:10Z</dcterms:modified>
</cp:coreProperties>
</file>