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eena Jayant Rokade\"/>
    </mc:Choice>
  </mc:AlternateContent>
  <xr:revisionPtr revIDLastSave="0" documentId="13_ncr:1_{33F46638-CF2E-45A7-AECC-C1FC82BF11C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3" i="4" l="1"/>
  <c r="P12" i="4" l="1"/>
  <c r="P11" i="4"/>
  <c r="O9" i="4"/>
  <c r="O8" i="4"/>
  <c r="O7" i="4"/>
  <c r="O6" i="4"/>
  <c r="U3" i="4"/>
  <c r="U4" i="4"/>
  <c r="U5" i="4"/>
  <c r="U14" i="4"/>
  <c r="T3" i="4"/>
  <c r="T4" i="4"/>
  <c r="T5" i="4"/>
  <c r="T10" i="4"/>
  <c r="U10" i="4" s="1"/>
  <c r="T13" i="4"/>
  <c r="U13" i="4" s="1"/>
  <c r="T14" i="4"/>
  <c r="U2" i="4"/>
  <c r="T2" i="4"/>
  <c r="I20" i="4"/>
  <c r="O5" i="4"/>
  <c r="O4" i="4"/>
  <c r="P3" i="4"/>
  <c r="H22" i="4"/>
  <c r="H31" i="4"/>
  <c r="T12" i="4" l="1"/>
  <c r="U12" i="4" s="1"/>
  <c r="T11" i="4"/>
  <c r="U11" i="4" s="1"/>
  <c r="P10" i="4"/>
  <c r="P9" i="4"/>
  <c r="Q9" i="4" s="1"/>
  <c r="T9" i="4" s="1"/>
  <c r="U9" i="4" s="1"/>
  <c r="P8" i="4"/>
  <c r="Q8" i="4" s="1"/>
  <c r="T8" i="4" s="1"/>
  <c r="U8" i="4" s="1"/>
  <c r="P7" i="4"/>
  <c r="Q7" i="4" s="1"/>
  <c r="T7" i="4" s="1"/>
  <c r="U7" i="4" s="1"/>
  <c r="P6" i="4"/>
  <c r="Q6" i="4" s="1"/>
  <c r="T6" i="4" s="1"/>
  <c r="U6" i="4" s="1"/>
  <c r="P5" i="4"/>
  <c r="Q5" i="4" s="1"/>
  <c r="P4" i="4"/>
  <c r="Q4" i="4" s="1"/>
  <c r="Q3" i="4"/>
  <c r="Q2" i="4"/>
  <c r="P2" i="4"/>
  <c r="C14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<sst xmlns="http://schemas.openxmlformats.org/spreadsheetml/2006/main" count="185" uniqueCount="33">
  <si>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</si>
  <si>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</si>
  <si>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</si>
  <si>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</si>
  <si>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</si>
  <si>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</si>
  <si>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</si>
  <si>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</si>
  <si>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</si>
  <si>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</si>
  <si>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</si>
  <si>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</si>
  <si>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</si>
  <si>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B / 001, Ground floor , Atharva chsl, shreeganesh sankul,virar east</t>
  </si>
  <si>
    <t>sbua</t>
  </si>
  <si>
    <t>oc - 2012</t>
  </si>
  <si>
    <t>agreement - 24.01.22</t>
  </si>
  <si>
    <t>av</t>
  </si>
  <si>
    <t>rd</t>
  </si>
  <si>
    <t>sd</t>
  </si>
  <si>
    <t>bv</t>
  </si>
  <si>
    <t>fmv</t>
  </si>
  <si>
    <t>mca</t>
  </si>
  <si>
    <t>rate on ca</t>
  </si>
  <si>
    <t>1 bhk - 30 lakhs - 555 sq ft sbua sold in nearby bldg</t>
  </si>
  <si>
    <t>yoc - 2015 - site information</t>
  </si>
  <si>
    <t>loading - 55%</t>
  </si>
  <si>
    <t>24.01.24</t>
  </si>
  <si>
    <t>09.01.23</t>
  </si>
  <si>
    <t>24.01.23</t>
  </si>
  <si>
    <t>25.01.23</t>
  </si>
  <si>
    <t>11.04.23</t>
  </si>
  <si>
    <t>06.12.23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</si>
</sst>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1" fillId="4" borderId="0" xfId="0" applyFont="1" applyFill="1"/>
    <xf numFmtId="0" fontId="0" fillId="4" borderId="0" xfId="0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87779</xdr:colOff>
      <xdr:row>37</xdr:row>
      <xdr:rowOff>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9F4B8-535F-42AF-9F03-C05DE264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18179" cy="6668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31</xdr:row>
      <xdr:rowOff>134166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2E050-09E3-4309-9AC4-CFA619C40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58491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42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AB51D2-8A58-42D8-8FFA-B02EBABD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78973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211536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93560-A976-40C2-B9C5-D55B58CF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32336" cy="5572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0C62E-ED98-4ECE-B15B-FFA414A4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AB993-B79C-4FB1-9F2F-0C58C7ED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278A72-8B27-45C2-9D7C-AB6ECB6F7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8CB85C-8C2D-4E5F-AF4B-84667CEF5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4D263-561C-4746-B811-BC0D9A308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FF95B-975F-4873-82E3-3A3EBA11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3936B-6F0D-451E-B218-01B33128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325852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27D59-A984-4A95-AE3E-B8567714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46652" cy="6439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4" sqref="N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26</v>
      </c>
    </row>
    <row r="2" spans="1:22" x14ac:dyDescent="0.25">
      <c r="A2" s="4">
        <f t="shared" ref="A2:A15" si="0">N2</f>
        <v>0</v>
      </c>
      <c r="B2" s="4">
        <f t="shared" ref="B2:B15" si="1">Q2</f>
        <v>403.47222222222223</v>
      </c>
      <c r="C2" s="4">
        <f>B2*1.2</f>
        <v>484.16666666666663</v>
      </c>
      <c r="D2" s="4">
        <f t="shared" ref="D2:D13" si="2">C2*1.2</f>
        <v>580.99999999999989</v>
      </c>
      <c r="E2" s="5">
        <f t="shared" ref="E2:E13" si="3">R2</f>
        <v>2700000</v>
      </c>
      <c r="F2" s="10">
        <f t="shared" ref="F2:F13" si="4">ROUND((E2/B2),0)</f>
        <v>6692</v>
      </c>
      <c r="G2" s="10">
        <f t="shared" ref="G2:G13" si="5">ROUND((E2/C2),0)</f>
        <v>5577</v>
      </c>
      <c r="H2" s="10">
        <f t="shared" ref="H2:H13" si="6">ROUND((E2/D2),0)</f>
        <v>4647</v>
      </c>
      <c r="I2" s="4" t="e">
        <f>#REF!</f>
        <v>#REF!</v>
      </c>
      <c r="J2" s="4">
        <f t="shared" ref="J2:J13" si="7">S2</f>
        <v>0</v>
      </c>
      <c r="O2">
        <v>581</v>
      </c>
      <c r="P2">
        <f t="shared" ref="P2:P12" si="8">O2/1.2</f>
        <v>484.16666666666669</v>
      </c>
      <c r="Q2">
        <f t="shared" ref="Q2:Q12" si="9">P2/1.2</f>
        <v>403.47222222222223</v>
      </c>
      <c r="R2" s="2">
        <v>2700000</v>
      </c>
      <c r="S2" s="8"/>
      <c r="T2" s="8">
        <f>Q2*1.55</f>
        <v>625.38194444444446</v>
      </c>
      <c r="U2">
        <f>R2/T2</f>
        <v>4317.3616123480097</v>
      </c>
    </row>
    <row r="3" spans="1:22" x14ac:dyDescent="0.25">
      <c r="A3" s="4">
        <f t="shared" si="0"/>
        <v>0</v>
      </c>
      <c r="B3" s="4">
        <f t="shared" si="1"/>
        <v>617.13599999999997</v>
      </c>
      <c r="C3" s="4">
        <f t="shared" ref="C3:C15" si="10">B3*1.2</f>
        <v>740.56319999999994</v>
      </c>
      <c r="D3" s="4">
        <f t="shared" si="2"/>
        <v>888.67583999999988</v>
      </c>
      <c r="E3" s="5">
        <f t="shared" si="3"/>
        <v>3900000</v>
      </c>
      <c r="F3" s="10">
        <f t="shared" si="4"/>
        <v>6320</v>
      </c>
      <c r="G3" s="10">
        <f t="shared" si="5"/>
        <v>5266</v>
      </c>
      <c r="H3" s="10">
        <f t="shared" si="6"/>
        <v>4389</v>
      </c>
      <c r="I3" s="4" t="e">
        <f>#REF!</f>
        <v>#REF!</v>
      </c>
      <c r="J3" s="4">
        <f t="shared" si="7"/>
        <v>0</v>
      </c>
      <c r="O3">
        <v>0</v>
      </c>
      <c r="P3">
        <f>68.8*10.764</f>
        <v>740.56319999999994</v>
      </c>
      <c r="Q3">
        <f t="shared" si="9"/>
        <v>617.13599999999997</v>
      </c>
      <c r="R3" s="2">
        <v>3900000</v>
      </c>
      <c r="S3" s="8"/>
      <c r="T3" s="8">
        <f t="shared" ref="T3:T14" si="11">Q3*1.55</f>
        <v>956.56079999999997</v>
      </c>
      <c r="U3">
        <f t="shared" ref="U3:U14" si="12">R3/T3</f>
        <v>4077.1062330800091</v>
      </c>
      <c r="V3" t="s">
        <v>27</v>
      </c>
    </row>
    <row r="4" spans="1:22" x14ac:dyDescent="0.25">
      <c r="A4" s="4">
        <f t="shared" si="0"/>
        <v>0</v>
      </c>
      <c r="B4" s="4">
        <f t="shared" si="1"/>
        <v>368.14375000000001</v>
      </c>
      <c r="C4" s="4">
        <f t="shared" si="10"/>
        <v>441.77249999999998</v>
      </c>
      <c r="D4" s="4">
        <f t="shared" si="2"/>
        <v>530.12699999999995</v>
      </c>
      <c r="E4" s="5">
        <f t="shared" si="3"/>
        <v>3100000</v>
      </c>
      <c r="F4" s="17">
        <f t="shared" si="4"/>
        <v>8421</v>
      </c>
      <c r="G4" s="10">
        <f t="shared" si="5"/>
        <v>7017</v>
      </c>
      <c r="H4" s="10">
        <f t="shared" si="6"/>
        <v>5848</v>
      </c>
      <c r="I4" s="4" t="e">
        <f>#REF!</f>
        <v>#REF!</v>
      </c>
      <c r="J4" s="4">
        <f t="shared" si="7"/>
        <v>0</v>
      </c>
      <c r="O4" s="18">
        <f>49.25*10.764</f>
        <v>530.12699999999995</v>
      </c>
      <c r="P4" s="18">
        <f t="shared" si="8"/>
        <v>441.77249999999998</v>
      </c>
      <c r="Q4" s="18">
        <f t="shared" si="9"/>
        <v>368.14375000000001</v>
      </c>
      <c r="R4" s="19">
        <v>3100000</v>
      </c>
      <c r="S4" s="8"/>
      <c r="T4" s="8">
        <f t="shared" si="11"/>
        <v>570.62281250000001</v>
      </c>
      <c r="U4">
        <f t="shared" si="12"/>
        <v>5432.6604756973329</v>
      </c>
      <c r="V4" t="s">
        <v>28</v>
      </c>
    </row>
    <row r="5" spans="1:22" x14ac:dyDescent="0.25">
      <c r="A5" s="4">
        <f t="shared" si="0"/>
        <v>0</v>
      </c>
      <c r="B5" s="4">
        <f t="shared" si="1"/>
        <v>524.47523333333334</v>
      </c>
      <c r="C5" s="4">
        <f t="shared" si="10"/>
        <v>629.37027999999998</v>
      </c>
      <c r="D5" s="4">
        <f t="shared" si="2"/>
        <v>755.24433599999998</v>
      </c>
      <c r="E5" s="5">
        <f t="shared" si="3"/>
        <v>4250000</v>
      </c>
      <c r="F5" s="10">
        <f t="shared" si="4"/>
        <v>8103</v>
      </c>
      <c r="G5" s="10">
        <f t="shared" si="5"/>
        <v>6753</v>
      </c>
      <c r="H5" s="10">
        <f t="shared" si="6"/>
        <v>5627</v>
      </c>
      <c r="I5" s="4" t="e">
        <f>#REF!</f>
        <v>#REF!</v>
      </c>
      <c r="J5" s="4">
        <f t="shared" si="7"/>
        <v>0</v>
      </c>
      <c r="O5">
        <f>70.16*10.7646</f>
        <v>755.24433599999998</v>
      </c>
      <c r="P5">
        <f t="shared" si="8"/>
        <v>629.37027999999998</v>
      </c>
      <c r="Q5">
        <f t="shared" si="9"/>
        <v>524.47523333333334</v>
      </c>
      <c r="R5" s="2">
        <v>4250000</v>
      </c>
      <c r="S5" s="8"/>
      <c r="T5" s="8">
        <f t="shared" si="11"/>
        <v>812.93661166666675</v>
      </c>
      <c r="U5">
        <f t="shared" si="12"/>
        <v>5227.9598913459358</v>
      </c>
      <c r="V5" t="s">
        <v>29</v>
      </c>
    </row>
    <row r="6" spans="1:22" x14ac:dyDescent="0.25">
      <c r="A6" s="4">
        <f t="shared" si="0"/>
        <v>0</v>
      </c>
      <c r="B6" s="4">
        <f t="shared" si="1"/>
        <v>260.50375000000003</v>
      </c>
      <c r="C6" s="4">
        <f t="shared" si="10"/>
        <v>312.60450000000003</v>
      </c>
      <c r="D6" s="4">
        <f t="shared" si="2"/>
        <v>375.12540000000001</v>
      </c>
      <c r="E6" s="5">
        <f t="shared" si="3"/>
        <v>2450000</v>
      </c>
      <c r="F6" s="10">
        <f t="shared" si="4"/>
        <v>9405</v>
      </c>
      <c r="G6" s="10">
        <f t="shared" si="5"/>
        <v>7837</v>
      </c>
      <c r="H6" s="10">
        <f t="shared" si="6"/>
        <v>6531</v>
      </c>
      <c r="I6" s="4" t="e">
        <f>#REF!</f>
        <v>#REF!</v>
      </c>
      <c r="J6" s="4">
        <f t="shared" si="7"/>
        <v>0</v>
      </c>
      <c r="O6">
        <f>34.85*10.764</f>
        <v>375.12540000000001</v>
      </c>
      <c r="P6">
        <f t="shared" si="8"/>
        <v>312.60450000000003</v>
      </c>
      <c r="Q6">
        <f t="shared" si="9"/>
        <v>260.50375000000003</v>
      </c>
      <c r="R6" s="2">
        <v>2450000</v>
      </c>
      <c r="S6" s="8"/>
      <c r="T6" s="8">
        <f t="shared" si="11"/>
        <v>403.78081250000002</v>
      </c>
      <c r="U6">
        <f t="shared" si="12"/>
        <v>6067.648397730637</v>
      </c>
      <c r="V6" t="s">
        <v>29</v>
      </c>
    </row>
    <row r="7" spans="1:22" x14ac:dyDescent="0.25">
      <c r="A7" s="4">
        <f t="shared" si="0"/>
        <v>0</v>
      </c>
      <c r="B7" s="4">
        <f t="shared" si="1"/>
        <v>357.75349999999997</v>
      </c>
      <c r="C7" s="4">
        <f t="shared" si="10"/>
        <v>429.30419999999998</v>
      </c>
      <c r="D7" s="4">
        <f t="shared" si="2"/>
        <v>515.16503999999998</v>
      </c>
      <c r="E7" s="16">
        <f t="shared" si="3"/>
        <v>3000000</v>
      </c>
      <c r="F7" s="17">
        <f t="shared" si="4"/>
        <v>8386</v>
      </c>
      <c r="G7" s="10">
        <f t="shared" si="5"/>
        <v>6988</v>
      </c>
      <c r="H7" s="10">
        <f t="shared" si="6"/>
        <v>5823</v>
      </c>
      <c r="I7" s="4" t="e">
        <f>#REF!</f>
        <v>#REF!</v>
      </c>
      <c r="J7" s="4">
        <f t="shared" si="7"/>
        <v>0</v>
      </c>
      <c r="O7" s="18">
        <f>47.86*10.764</f>
        <v>515.16503999999998</v>
      </c>
      <c r="P7" s="18">
        <f t="shared" si="8"/>
        <v>429.30419999999998</v>
      </c>
      <c r="Q7" s="18">
        <f t="shared" si="9"/>
        <v>357.75349999999997</v>
      </c>
      <c r="R7" s="19">
        <v>3000000</v>
      </c>
      <c r="S7" s="8"/>
      <c r="T7" s="8">
        <f t="shared" si="11"/>
        <v>554.51792499999999</v>
      </c>
      <c r="U7">
        <f t="shared" si="12"/>
        <v>5410.1046417931393</v>
      </c>
      <c r="V7" t="s">
        <v>30</v>
      </c>
    </row>
    <row r="8" spans="1:22" x14ac:dyDescent="0.25">
      <c r="A8" s="4">
        <f t="shared" si="0"/>
        <v>0</v>
      </c>
      <c r="B8" s="4">
        <f t="shared" si="1"/>
        <v>246.52549999999997</v>
      </c>
      <c r="C8" s="4">
        <f t="shared" si="10"/>
        <v>295.83059999999995</v>
      </c>
      <c r="D8" s="4">
        <f t="shared" si="2"/>
        <v>354.99671999999993</v>
      </c>
      <c r="E8" s="16">
        <f t="shared" si="3"/>
        <v>2300000</v>
      </c>
      <c r="F8" s="10">
        <f t="shared" si="4"/>
        <v>9330</v>
      </c>
      <c r="G8" s="10">
        <f t="shared" si="5"/>
        <v>7775</v>
      </c>
      <c r="H8" s="10">
        <f t="shared" si="6"/>
        <v>6479</v>
      </c>
      <c r="I8" s="4" t="e">
        <f>#REF!</f>
        <v>#REF!</v>
      </c>
      <c r="J8" s="4">
        <f t="shared" si="7"/>
        <v>0</v>
      </c>
      <c r="O8">
        <f>32.98*10.764</f>
        <v>354.99671999999993</v>
      </c>
      <c r="P8">
        <f t="shared" si="8"/>
        <v>295.83059999999995</v>
      </c>
      <c r="Q8">
        <f t="shared" si="9"/>
        <v>246.52549999999997</v>
      </c>
      <c r="R8" s="2">
        <v>2300000</v>
      </c>
      <c r="S8" s="8"/>
      <c r="T8" s="8">
        <f t="shared" si="11"/>
        <v>382.11452499999996</v>
      </c>
      <c r="U8">
        <f t="shared" si="12"/>
        <v>6019.1378487902293</v>
      </c>
      <c r="V8" t="s">
        <v>31</v>
      </c>
    </row>
    <row r="9" spans="1:22" x14ac:dyDescent="0.25">
      <c r="A9" s="4">
        <f t="shared" si="0"/>
        <v>0</v>
      </c>
      <c r="B9" s="4">
        <f t="shared" si="1"/>
        <v>338.01949999999999</v>
      </c>
      <c r="C9" s="4">
        <f t="shared" si="10"/>
        <v>405.6234</v>
      </c>
      <c r="D9" s="4">
        <f t="shared" si="2"/>
        <v>486.74807999999996</v>
      </c>
      <c r="E9" s="16">
        <f t="shared" si="3"/>
        <v>3050000</v>
      </c>
      <c r="F9" s="10">
        <f t="shared" si="4"/>
        <v>9023</v>
      </c>
      <c r="G9" s="10">
        <f t="shared" si="5"/>
        <v>7519</v>
      </c>
      <c r="H9" s="10">
        <f t="shared" si="6"/>
        <v>6266</v>
      </c>
      <c r="I9" s="4" t="e">
        <f>#REF!</f>
        <v>#REF!</v>
      </c>
      <c r="J9" s="4">
        <f t="shared" si="7"/>
        <v>0</v>
      </c>
      <c r="O9">
        <f>45.22*10.764</f>
        <v>486.74807999999996</v>
      </c>
      <c r="P9">
        <f t="shared" si="8"/>
        <v>405.6234</v>
      </c>
      <c r="Q9">
        <f t="shared" si="9"/>
        <v>338.01949999999999</v>
      </c>
      <c r="R9" s="2">
        <v>3050000</v>
      </c>
      <c r="S9" s="8"/>
      <c r="T9" s="8">
        <f t="shared" si="11"/>
        <v>523.93022499999995</v>
      </c>
      <c r="U9">
        <f t="shared" si="12"/>
        <v>5821.3858534311512</v>
      </c>
      <c r="V9" t="s">
        <v>32</v>
      </c>
    </row>
    <row r="10" spans="1:22" x14ac:dyDescent="0.25">
      <c r="A10" s="4">
        <f t="shared" si="0"/>
        <v>0</v>
      </c>
      <c r="B10" s="4">
        <f t="shared" si="1"/>
        <v>318</v>
      </c>
      <c r="C10" s="4">
        <f t="shared" si="10"/>
        <v>381.59999999999997</v>
      </c>
      <c r="D10" s="4">
        <f t="shared" si="2"/>
        <v>457.91999999999996</v>
      </c>
      <c r="E10" s="16">
        <f t="shared" si="3"/>
        <v>2600000</v>
      </c>
      <c r="F10" s="15">
        <f t="shared" si="4"/>
        <v>8176</v>
      </c>
      <c r="G10" s="10">
        <f t="shared" si="5"/>
        <v>6813</v>
      </c>
      <c r="H10" s="10">
        <f t="shared" si="6"/>
        <v>5678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318</v>
      </c>
      <c r="R10" s="2">
        <v>2600000</v>
      </c>
      <c r="S10" s="8"/>
      <c r="T10" s="8">
        <f t="shared" si="11"/>
        <v>492.90000000000003</v>
      </c>
      <c r="U10">
        <f t="shared" si="12"/>
        <v>5274.9036315682688</v>
      </c>
    </row>
    <row r="11" spans="1:22" x14ac:dyDescent="0.25">
      <c r="A11" s="4">
        <f t="shared" si="0"/>
        <v>0</v>
      </c>
      <c r="B11" s="4">
        <f t="shared" si="1"/>
        <v>325</v>
      </c>
      <c r="C11" s="4">
        <f t="shared" si="10"/>
        <v>390</v>
      </c>
      <c r="D11" s="4">
        <f t="shared" si="2"/>
        <v>468</v>
      </c>
      <c r="E11" s="16">
        <f t="shared" si="3"/>
        <v>2500000</v>
      </c>
      <c r="F11" s="10">
        <f t="shared" si="4"/>
        <v>7692</v>
      </c>
      <c r="G11" s="10">
        <f t="shared" si="5"/>
        <v>6410</v>
      </c>
      <c r="H11" s="10">
        <f t="shared" si="6"/>
        <v>5342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325</v>
      </c>
      <c r="R11" s="2">
        <v>2500000</v>
      </c>
      <c r="S11" s="8"/>
      <c r="T11" s="8">
        <f t="shared" si="11"/>
        <v>503.75</v>
      </c>
      <c r="U11">
        <f t="shared" si="12"/>
        <v>4962.7791563275432</v>
      </c>
    </row>
    <row r="12" spans="1:22" x14ac:dyDescent="0.25">
      <c r="A12" s="4">
        <f t="shared" si="0"/>
        <v>0</v>
      </c>
      <c r="B12" s="4">
        <f t="shared" si="1"/>
        <v>450</v>
      </c>
      <c r="C12" s="4">
        <f t="shared" si="10"/>
        <v>540</v>
      </c>
      <c r="D12" s="4">
        <f t="shared" si="2"/>
        <v>648</v>
      </c>
      <c r="E12" s="16">
        <f t="shared" si="3"/>
        <v>4000000</v>
      </c>
      <c r="F12" s="15">
        <f t="shared" si="4"/>
        <v>8889</v>
      </c>
      <c r="G12" s="10">
        <f t="shared" si="5"/>
        <v>7407</v>
      </c>
      <c r="H12" s="10">
        <f t="shared" si="6"/>
        <v>6173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450</v>
      </c>
      <c r="R12" s="2">
        <v>4000000</v>
      </c>
      <c r="S12" s="8"/>
      <c r="T12" s="8">
        <f t="shared" si="11"/>
        <v>697.5</v>
      </c>
      <c r="U12">
        <f t="shared" si="12"/>
        <v>5734.7670250896053</v>
      </c>
    </row>
    <row r="13" spans="1:22" x14ac:dyDescent="0.25">
      <c r="A13" s="4">
        <f t="shared" si="0"/>
        <v>0</v>
      </c>
      <c r="B13" s="4">
        <f t="shared" si="1"/>
        <v>400</v>
      </c>
      <c r="C13" s="4">
        <f t="shared" si="10"/>
        <v>480</v>
      </c>
      <c r="D13" s="4">
        <f t="shared" si="2"/>
        <v>576</v>
      </c>
      <c r="E13" s="16">
        <f t="shared" si="3"/>
        <v>3800000</v>
      </c>
      <c r="F13" s="15">
        <f t="shared" si="4"/>
        <v>9500</v>
      </c>
      <c r="G13" s="10">
        <f t="shared" si="5"/>
        <v>7917</v>
      </c>
      <c r="H13" s="10">
        <f t="shared" si="6"/>
        <v>6597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v>400</v>
      </c>
      <c r="R13" s="2">
        <v>3800000</v>
      </c>
      <c r="S13" s="8"/>
      <c r="T13" s="8">
        <f t="shared" si="11"/>
        <v>620</v>
      </c>
      <c r="U13">
        <f t="shared" si="12"/>
        <v>6129.0322580645161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>
        <f t="shared" si="11"/>
        <v>0</v>
      </c>
      <c r="U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16">
        <f t="shared" si="15"/>
        <v>0</v>
      </c>
      <c r="F15" s="10" t="e">
        <f t="shared" si="16"/>
        <v>#DIV/0!</v>
      </c>
      <c r="G15" s="10" t="e">
        <f t="shared" si="17"/>
        <v>#DIV/0!</v>
      </c>
      <c r="H15" s="10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6" spans="1:22" x14ac:dyDescent="0.25">
      <c r="E16" s="8"/>
      <c r="F16" s="8"/>
      <c r="G16" s="8"/>
      <c r="H16" s="8"/>
    </row>
    <row r="18" spans="7:24" x14ac:dyDescent="0.25">
      <c r="G18" t="s">
        <v>13</v>
      </c>
    </row>
    <row r="19" spans="7:24" x14ac:dyDescent="0.25">
      <c r="G19" t="s">
        <v>22</v>
      </c>
      <c r="H19">
        <v>335</v>
      </c>
    </row>
    <row r="20" spans="7:24" x14ac:dyDescent="0.25">
      <c r="G20" t="s">
        <v>14</v>
      </c>
      <c r="H20">
        <v>520</v>
      </c>
      <c r="I20">
        <f>H20/H19</f>
        <v>1.5522388059701493</v>
      </c>
    </row>
    <row r="21" spans="7:24" x14ac:dyDescent="0.25">
      <c r="G21" t="s">
        <v>23</v>
      </c>
      <c r="H21">
        <v>9000</v>
      </c>
    </row>
    <row r="22" spans="7:24" x14ac:dyDescent="0.25">
      <c r="G22" s="6" t="s">
        <v>21</v>
      </c>
      <c r="H22" s="6">
        <f>H21*H19</f>
        <v>3015000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I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2630000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19</v>
      </c>
      <c r="H29">
        <v>157800</v>
      </c>
      <c r="I29" t="s">
        <v>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18</v>
      </c>
      <c r="H30">
        <v>26300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20</v>
      </c>
      <c r="H31">
        <f>SUM(H28:H30)</f>
        <v>2814100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2024-02-07T10:04:56Z</dcterms:modified>
</cp:coreProperties>
</file>