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Belapur\Santosh Vasant Ambavane\"/>
    </mc:Choice>
  </mc:AlternateContent>
  <xr:revisionPtr revIDLastSave="0" documentId="13_ncr:1_{B1259B7F-9974-4B17-B226-44FAD4C286A8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4" l="1"/>
  <c r="Q10" i="4"/>
  <c r="Q9" i="4"/>
  <c r="Q8" i="4"/>
  <c r="G31" i="4" l="1"/>
  <c r="Q4" i="4"/>
  <c r="Q3" i="4"/>
  <c r="Q2" i="4"/>
  <c r="C5" i="25" l="1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B9" i="4" s="1"/>
  <c r="C9" i="4" s="1"/>
  <c r="D9" i="4" s="1"/>
  <c r="P10" i="4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G11" i="4" l="1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<sst xmlns="http://schemas.openxmlformats.org/spreadsheetml/2006/main" count="133" uniqueCount="89">
  <si>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</si>
  <si>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</si>
  <si>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</si>
  <si>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</si>
  <si>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</si>
  <si>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</si>
  <si>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</si>
  <si>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</si>
  <si>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</si>
  <si>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</si>
  <si>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</si>
  <si>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</si>
  <si>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</si>
  <si>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</si>
  <si>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</si>
  <si>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</si>
  <si>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</si>
  <si>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</si>
  <si>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</si>
  <si>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</si>
  <si>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</si>
  <si>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</si>
  <si>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</si>
  <si>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</si>
  <si>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</si>
  <si>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</si>
  <si>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</si>
  <si>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</si>
  <si>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</si>
  <si>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</si>
  <si>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</si>
  <si>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</si>
  <si>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</si>
  <si>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</si>
  <si>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</si>
  <si>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</si>
  <si>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</si>
  <si>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</si>
  <si>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</si>
  <si>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</si>
  <si>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</si>
  <si>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</si>
  <si>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</si>
  <si>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</si>
  <si>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</si>
  <si>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</si>
  <si>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</si>
  <si>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</si>
  <si>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</si>
  <si>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</si>
  <si>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</si>
  <si>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</si>
  <si>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</si>
  <si>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</si>
  <si>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</si>
  <si>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</si>
  <si>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</si>
  <si>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</si>
  <si>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</si>
  <si>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</si>
  <si>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</si>
  <si>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</si>
  <si>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</si>
  <si>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</si>
  <si>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</si>
  <si>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</si>
  <si>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</si>
  <si>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</si>
  <si>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</si>
  <si>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</si>
  <si>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</si>
  <si>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</si>
  <si>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</si>
  <si>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</si>
  <si>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</si>
  <si>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</si>
  <si>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</si>
  <si>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</si>
  <si>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</si>
  <si>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</si>
  <si>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</si>
  <si>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</si>
  <si>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 xml:space="preserve">Draft Agreement </t>
  </si>
  <si>
    <t>ACA</t>
  </si>
  <si>
    <t>IGR-03.02.24</t>
  </si>
  <si>
    <t>IGR-31.01.24</t>
  </si>
  <si>
    <t>IGR-27.05.23</t>
  </si>
  <si>
    <t>IGR-10.07.23</t>
  </si>
  <si>
    <t>IGR-18.09.23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</si>
</sst>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8D9054-1AB6-45AF-8E4A-E379F7F5F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74CB95-BE5B-4F8C-8C1C-45D230FA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E42CF-DC7D-4E8B-BD09-61ACB0F2B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439998</xdr:colOff>
      <xdr:row>46</xdr:row>
      <xdr:rowOff>163098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9C3F5-E67C-4E9B-A556-014B6937B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241598" cy="8402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469002</xdr:colOff>
      <xdr:row>46</xdr:row>
      <xdr:rowOff>153644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C98D61-EEC1-415E-870E-5FA26742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18602" cy="89166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469002</xdr:colOff>
      <xdr:row>46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C26B2-C499-4951-A78B-06C4735A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18602" cy="88975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4E1A64-7B90-4860-B72B-D95A912C1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6D060F-ED4E-448F-914B-1CDE680A0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97A135-5DC2-4BB7-9890-3540A80F8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841ADE-74A6-4FB4-BE5D-37BAF3350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K20" sqref="K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75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81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76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77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78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79</v>
      </c>
      <c r="C8" s="57">
        <f>C7*D13%</f>
        <v>321094.09999999998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80</v>
      </c>
      <c r="C9" s="62">
        <f>C6+C8</f>
        <v>350494.1</v>
      </c>
      <c r="D9" s="63" t="s">
        <v>62</v>
      </c>
      <c r="E9" s="64">
        <f>C9/10.764</f>
        <v>32561.696395392046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2024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2024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0</v>
      </c>
      <c r="D13" s="70">
        <f>D12-C13</f>
        <v>100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7"/>
      <c r="L1" s="77"/>
      <c r="M1" s="77"/>
      <c r="N1" s="77"/>
      <c r="O1" s="77"/>
      <c r="P1" s="77"/>
      <c r="Q1" s="77"/>
      <c r="R1" s="77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S27" sqref="S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8800</v>
      </c>
      <c r="D3" s="24" t="s">
        <v>74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6300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2500</v>
      </c>
      <c r="D13" s="24"/>
      <c r="F13" s="19"/>
    </row>
    <row r="14" spans="1:6" x14ac:dyDescent="0.25">
      <c r="A14" s="16" t="s">
        <v>15</v>
      </c>
      <c r="B14" s="20"/>
      <c r="C14" s="21">
        <f>C5</f>
        <v>6300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8800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ACA</v>
      </c>
      <c r="B18" s="7"/>
      <c r="C18" s="31">
        <v>329</v>
      </c>
      <c r="D18" s="26"/>
      <c r="F18" s="19"/>
    </row>
    <row r="19" spans="1:6" x14ac:dyDescent="0.25">
      <c r="A19" s="16" t="s">
        <v>73</v>
      </c>
      <c r="B19" s="6"/>
      <c r="C19" s="32">
        <f>C18*C16</f>
        <v>2895200</v>
      </c>
      <c r="D19" s="33"/>
      <c r="E19" s="70"/>
      <c r="F19" s="34"/>
    </row>
    <row r="20" spans="1:6" x14ac:dyDescent="0.25">
      <c r="A20" s="16" t="s">
        <v>24</v>
      </c>
      <c r="C20" s="35">
        <f>C19*90%</f>
        <v>2605680</v>
      </c>
      <c r="D20" s="32"/>
      <c r="F20" s="19"/>
    </row>
    <row r="21" spans="1:6" x14ac:dyDescent="0.25">
      <c r="A21" s="16" t="s">
        <v>25</v>
      </c>
      <c r="C21" s="35">
        <f>C19*80%</f>
        <v>2316160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822500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6031.666666666667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F5" sqref="F5:R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328.71103199999999</v>
      </c>
      <c r="C2" s="4">
        <f t="shared" ref="C2:C16" si="1">B2*1.2</f>
        <v>394.45323839999998</v>
      </c>
      <c r="D2" s="4">
        <f t="shared" ref="D2:D16" si="2">C2*1.2</f>
        <v>473.34388607999995</v>
      </c>
      <c r="E2" s="5">
        <f t="shared" ref="E2:E16" si="3">R2</f>
        <v>2750475</v>
      </c>
      <c r="F2" s="4">
        <f t="shared" ref="F2:F15" si="4">ROUND((E2/B2),0)</f>
        <v>8367</v>
      </c>
      <c r="G2" s="4">
        <f t="shared" ref="G2:G15" si="5">ROUND((E2/C2),0)</f>
        <v>6973</v>
      </c>
      <c r="H2" s="4">
        <f t="shared" ref="H2:H15" si="6">ROUND((E2/D2),0)</f>
        <v>5811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30.538*10.764</f>
        <v>328.71103199999999</v>
      </c>
      <c r="R2" s="2">
        <v>2750475</v>
      </c>
      <c r="S2" s="2" t="s">
        <v>84</v>
      </c>
    </row>
    <row r="3" spans="1:19" x14ac:dyDescent="0.25">
      <c r="A3" s="4">
        <v>2</v>
      </c>
      <c r="B3" s="4">
        <f t="shared" si="0"/>
        <v>328.71103199999999</v>
      </c>
      <c r="C3" s="4">
        <f t="shared" si="1"/>
        <v>394.45323839999998</v>
      </c>
      <c r="D3" s="4">
        <f t="shared" si="2"/>
        <v>473.34388607999995</v>
      </c>
      <c r="E3" s="5">
        <f t="shared" si="3"/>
        <v>2750475</v>
      </c>
      <c r="F3" s="4">
        <f t="shared" si="4"/>
        <v>8367</v>
      </c>
      <c r="G3" s="4">
        <f t="shared" si="5"/>
        <v>6973</v>
      </c>
      <c r="H3" s="4">
        <f t="shared" si="6"/>
        <v>5811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30.538*10.764</f>
        <v>328.71103199999999</v>
      </c>
      <c r="R3" s="2">
        <v>2750475</v>
      </c>
      <c r="S3" s="2" t="s">
        <v>84</v>
      </c>
    </row>
    <row r="4" spans="1:19" x14ac:dyDescent="0.25">
      <c r="A4" s="4">
        <v>3</v>
      </c>
      <c r="B4" s="4">
        <f t="shared" si="0"/>
        <v>440.71045199999998</v>
      </c>
      <c r="C4" s="4">
        <f t="shared" si="1"/>
        <v>528.85254239999995</v>
      </c>
      <c r="D4" s="4">
        <f t="shared" si="2"/>
        <v>634.62305087999994</v>
      </c>
      <c r="E4" s="5">
        <f t="shared" si="3"/>
        <v>3500000</v>
      </c>
      <c r="F4" s="4">
        <f t="shared" si="4"/>
        <v>7942</v>
      </c>
      <c r="G4" s="4">
        <f t="shared" si="5"/>
        <v>6618</v>
      </c>
      <c r="H4" s="4">
        <f t="shared" si="6"/>
        <v>5515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40.943*10.764</f>
        <v>440.71045199999998</v>
      </c>
      <c r="R4" s="2">
        <v>3500000</v>
      </c>
      <c r="S4" s="2" t="s">
        <v>85</v>
      </c>
    </row>
    <row r="5" spans="1:19" x14ac:dyDescent="0.25">
      <c r="A5" s="4">
        <v>4</v>
      </c>
      <c r="B5" s="4">
        <f t="shared" si="0"/>
        <v>323</v>
      </c>
      <c r="C5" s="4">
        <f t="shared" si="1"/>
        <v>387.59999999999997</v>
      </c>
      <c r="D5" s="4">
        <f t="shared" si="2"/>
        <v>465.11999999999995</v>
      </c>
      <c r="E5" s="5">
        <f t="shared" si="3"/>
        <v>3450000</v>
      </c>
      <c r="F5" s="78">
        <f t="shared" si="4"/>
        <v>10681</v>
      </c>
      <c r="G5" s="78">
        <f t="shared" si="5"/>
        <v>8901</v>
      </c>
      <c r="H5" s="78">
        <f t="shared" si="6"/>
        <v>7417</v>
      </c>
      <c r="I5" s="78">
        <f t="shared" si="7"/>
        <v>0</v>
      </c>
      <c r="J5" s="78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323</v>
      </c>
      <c r="R5" s="79">
        <v>3450000</v>
      </c>
      <c r="S5" s="2"/>
    </row>
    <row r="6" spans="1:19" x14ac:dyDescent="0.25">
      <c r="A6" s="4">
        <v>5</v>
      </c>
      <c r="B6" s="4">
        <f t="shared" si="0"/>
        <v>350</v>
      </c>
      <c r="C6" s="4">
        <f t="shared" si="1"/>
        <v>420</v>
      </c>
      <c r="D6" s="4">
        <f t="shared" si="2"/>
        <v>504</v>
      </c>
      <c r="E6" s="5">
        <f t="shared" si="3"/>
        <v>2600000</v>
      </c>
      <c r="F6" s="78">
        <f t="shared" si="4"/>
        <v>7429</v>
      </c>
      <c r="G6" s="78">
        <f t="shared" si="5"/>
        <v>6190</v>
      </c>
      <c r="H6" s="78">
        <f t="shared" si="6"/>
        <v>5159</v>
      </c>
      <c r="I6" s="78">
        <f t="shared" si="7"/>
        <v>0</v>
      </c>
      <c r="J6" s="78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v>350</v>
      </c>
      <c r="R6" s="79">
        <v>2600000</v>
      </c>
      <c r="S6" s="2"/>
    </row>
    <row r="7" spans="1:19" x14ac:dyDescent="0.25">
      <c r="A7" s="4">
        <v>6</v>
      </c>
      <c r="B7" s="4">
        <f t="shared" si="0"/>
        <v>380</v>
      </c>
      <c r="C7" s="4">
        <f t="shared" si="1"/>
        <v>456</v>
      </c>
      <c r="D7" s="4">
        <f t="shared" si="2"/>
        <v>547.19999999999993</v>
      </c>
      <c r="E7" s="5">
        <f t="shared" si="3"/>
        <v>2375000</v>
      </c>
      <c r="F7" s="4">
        <f t="shared" si="4"/>
        <v>6250</v>
      </c>
      <c r="G7" s="4">
        <f t="shared" si="5"/>
        <v>5208</v>
      </c>
      <c r="H7" s="4">
        <f t="shared" si="6"/>
        <v>4340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v>380</v>
      </c>
      <c r="R7" s="2">
        <v>2375000</v>
      </c>
      <c r="S7" s="2"/>
    </row>
    <row r="8" spans="1:19" x14ac:dyDescent="0.25">
      <c r="A8" s="4">
        <v>7</v>
      </c>
      <c r="B8" s="4">
        <f t="shared" si="0"/>
        <v>440.71045199999998</v>
      </c>
      <c r="C8" s="4">
        <f t="shared" si="1"/>
        <v>528.85254239999995</v>
      </c>
      <c r="D8" s="4">
        <f t="shared" si="2"/>
        <v>634.62305087999994</v>
      </c>
      <c r="E8" s="5">
        <f t="shared" si="3"/>
        <v>3800000</v>
      </c>
      <c r="F8" s="78">
        <f t="shared" si="4"/>
        <v>8622</v>
      </c>
      <c r="G8" s="78">
        <f t="shared" si="5"/>
        <v>7185</v>
      </c>
      <c r="H8" s="78">
        <f t="shared" si="6"/>
        <v>5988</v>
      </c>
      <c r="I8" s="78">
        <f t="shared" si="7"/>
        <v>0</v>
      </c>
      <c r="J8" s="78">
        <f t="shared" si="8"/>
        <v>0</v>
      </c>
      <c r="K8" s="7"/>
      <c r="L8" s="7"/>
      <c r="M8" s="7"/>
      <c r="N8" s="7"/>
      <c r="O8" s="7">
        <v>0</v>
      </c>
      <c r="P8" s="7">
        <f t="shared" si="9"/>
        <v>0</v>
      </c>
      <c r="Q8" s="7">
        <f>40.943*10.764</f>
        <v>440.71045199999998</v>
      </c>
      <c r="R8" s="79">
        <v>3800000</v>
      </c>
      <c r="S8" s="79" t="s">
        <v>86</v>
      </c>
    </row>
    <row r="9" spans="1:19" x14ac:dyDescent="0.25">
      <c r="A9" s="4">
        <v>8</v>
      </c>
      <c r="B9" s="4">
        <f t="shared" si="0"/>
        <v>440.71045199999998</v>
      </c>
      <c r="C9" s="4">
        <f t="shared" si="1"/>
        <v>528.85254239999995</v>
      </c>
      <c r="D9" s="4">
        <f t="shared" si="2"/>
        <v>634.62305087999994</v>
      </c>
      <c r="E9" s="5">
        <f t="shared" si="3"/>
        <v>3800000</v>
      </c>
      <c r="F9" s="78">
        <f t="shared" si="4"/>
        <v>8622</v>
      </c>
      <c r="G9" s="78">
        <f t="shared" si="5"/>
        <v>7185</v>
      </c>
      <c r="H9" s="78">
        <f t="shared" si="6"/>
        <v>5988</v>
      </c>
      <c r="I9" s="78">
        <f t="shared" si="7"/>
        <v>0</v>
      </c>
      <c r="J9" s="78">
        <f t="shared" si="8"/>
        <v>0</v>
      </c>
      <c r="K9" s="7"/>
      <c r="L9" s="7"/>
      <c r="M9" s="7"/>
      <c r="N9" s="7"/>
      <c r="O9" s="7">
        <v>0</v>
      </c>
      <c r="P9" s="7">
        <f t="shared" si="9"/>
        <v>0</v>
      </c>
      <c r="Q9" s="7">
        <f>40.943*10.764</f>
        <v>440.71045199999998</v>
      </c>
      <c r="R9" s="79">
        <v>3800000</v>
      </c>
      <c r="S9" s="79" t="s">
        <v>87</v>
      </c>
    </row>
    <row r="10" spans="1:19" x14ac:dyDescent="0.25">
      <c r="A10" s="4">
        <v>9</v>
      </c>
      <c r="B10" s="4">
        <f t="shared" si="0"/>
        <v>440.71045199999998</v>
      </c>
      <c r="C10" s="4">
        <f t="shared" si="1"/>
        <v>528.85254239999995</v>
      </c>
      <c r="D10" s="4">
        <f t="shared" si="2"/>
        <v>634.62305087999994</v>
      </c>
      <c r="E10" s="5">
        <f t="shared" si="3"/>
        <v>3551000</v>
      </c>
      <c r="F10" s="78">
        <f t="shared" si="4"/>
        <v>8057</v>
      </c>
      <c r="G10" s="78">
        <f t="shared" si="5"/>
        <v>6715</v>
      </c>
      <c r="H10" s="78">
        <f t="shared" si="6"/>
        <v>5595</v>
      </c>
      <c r="I10" s="78">
        <f t="shared" si="7"/>
        <v>0</v>
      </c>
      <c r="J10" s="78">
        <f t="shared" si="8"/>
        <v>0</v>
      </c>
      <c r="K10" s="7"/>
      <c r="L10" s="7"/>
      <c r="M10" s="7"/>
      <c r="N10" s="7"/>
      <c r="O10" s="7">
        <v>0</v>
      </c>
      <c r="P10" s="7">
        <f t="shared" si="9"/>
        <v>0</v>
      </c>
      <c r="Q10" s="7">
        <f>40.943*10.764</f>
        <v>440.71045199999998</v>
      </c>
      <c r="R10" s="79">
        <v>3551000</v>
      </c>
      <c r="S10" s="79" t="s">
        <v>87</v>
      </c>
    </row>
    <row r="11" spans="1:19" x14ac:dyDescent="0.25">
      <c r="A11" s="4">
        <v>10</v>
      </c>
      <c r="B11" s="4">
        <f t="shared" si="0"/>
        <v>323.13527999999997</v>
      </c>
      <c r="C11" s="4">
        <f t="shared" si="1"/>
        <v>387.76233599999995</v>
      </c>
      <c r="D11" s="4">
        <f t="shared" si="2"/>
        <v>465.31480319999991</v>
      </c>
      <c r="E11" s="5">
        <f t="shared" si="3"/>
        <v>2850000</v>
      </c>
      <c r="F11" s="78">
        <f t="shared" si="4"/>
        <v>8820</v>
      </c>
      <c r="G11" s="78">
        <f t="shared" si="5"/>
        <v>7350</v>
      </c>
      <c r="H11" s="78">
        <f t="shared" si="6"/>
        <v>6125</v>
      </c>
      <c r="I11" s="78">
        <f t="shared" si="7"/>
        <v>0</v>
      </c>
      <c r="J11" s="78">
        <f t="shared" si="8"/>
        <v>0</v>
      </c>
      <c r="K11" s="7"/>
      <c r="L11" s="7"/>
      <c r="M11" s="7"/>
      <c r="N11" s="7"/>
      <c r="O11" s="7">
        <v>0</v>
      </c>
      <c r="P11" s="7">
        <f t="shared" ref="P11:P15" si="10">O11/1.2</f>
        <v>0</v>
      </c>
      <c r="Q11" s="7">
        <f>30.02*10.764</f>
        <v>323.13527999999997</v>
      </c>
      <c r="R11" s="79">
        <v>2850000</v>
      </c>
      <c r="S11" s="79" t="s">
        <v>88</v>
      </c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0"/>
        <v>0</v>
      </c>
      <c r="Q12">
        <f t="shared" ref="Q11:Q15" si="11">P12/1.2</f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0"/>
        <v>0</v>
      </c>
      <c r="Q13">
        <f t="shared" si="11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f t="shared" si="11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si="11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2">ROUND((E16/B16),0)</f>
        <v>#DIV/0!</v>
      </c>
      <c r="G16" s="4" t="e">
        <f t="shared" ref="G16" si="13">ROUND((E16/C16),0)</f>
        <v>#DIV/0!</v>
      </c>
      <c r="H16" s="4" t="e">
        <f t="shared" ref="H16" si="14">ROUND((E16/D16),0)</f>
        <v>#DIV/0!</v>
      </c>
      <c r="I16" s="4">
        <f t="shared" ref="I16" si="15">T16</f>
        <v>0</v>
      </c>
      <c r="J16" s="4">
        <f t="shared" ref="J16" si="16">U16</f>
        <v>0</v>
      </c>
      <c r="O16">
        <v>0</v>
      </c>
      <c r="P16">
        <f t="shared" ref="P16" si="17">O16/1.2</f>
        <v>0</v>
      </c>
      <c r="Q16">
        <f t="shared" ref="Q16" si="18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9">Q17</f>
        <v>0</v>
      </c>
      <c r="C17" s="4">
        <f t="shared" ref="C17:C21" si="20">B17*1.2</f>
        <v>0</v>
      </c>
      <c r="D17" s="4">
        <f t="shared" ref="D17:D21" si="21">C17*1.2</f>
        <v>0</v>
      </c>
      <c r="E17" s="5">
        <f t="shared" ref="E17:E21" si="22">R17</f>
        <v>0</v>
      </c>
      <c r="F17" s="4" t="e">
        <f t="shared" ref="F17" si="23">ROUND((E17/B17),0)</f>
        <v>#DIV/0!</v>
      </c>
      <c r="G17" s="4" t="e">
        <f t="shared" ref="G17" si="24">ROUND((E17/C17),0)</f>
        <v>#DIV/0!</v>
      </c>
      <c r="H17" s="4" t="e">
        <f t="shared" ref="H17" si="25">ROUND((E17/D17),0)</f>
        <v>#DIV/0!</v>
      </c>
      <c r="I17" s="4">
        <f t="shared" ref="I17" si="26">T17</f>
        <v>0</v>
      </c>
      <c r="J17" s="4">
        <f t="shared" ref="J17" si="27">U17</f>
        <v>0</v>
      </c>
      <c r="O17">
        <v>0</v>
      </c>
      <c r="P17">
        <f t="shared" ref="P17" si="28">O17/1.2</f>
        <v>0</v>
      </c>
      <c r="Q17">
        <f t="shared" ref="Q17" si="29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ref="F18:F21" si="30">ROUND((E18/B18),0)</f>
        <v>#DIV/0!</v>
      </c>
      <c r="G18" s="4" t="e">
        <f t="shared" ref="G18:G21" si="31">ROUND((E18/C18),0)</f>
        <v>#DIV/0!</v>
      </c>
      <c r="H18" s="4" t="e">
        <f t="shared" ref="H18:H21" si="32">ROUND((E18/D18),0)</f>
        <v>#DIV/0!</v>
      </c>
      <c r="I18" s="4">
        <f t="shared" ref="I18:J21" si="33">T18</f>
        <v>0</v>
      </c>
      <c r="J18" s="4">
        <f t="shared" si="33"/>
        <v>0</v>
      </c>
      <c r="O18">
        <v>0</v>
      </c>
      <c r="P18">
        <f t="shared" ref="P18" si="34">O18/1.2</f>
        <v>0</v>
      </c>
      <c r="Q18">
        <f t="shared" ref="Q18:Q21" si="35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si="35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6">Q20</f>
        <v>0</v>
      </c>
      <c r="C20" s="4">
        <f t="shared" ref="C20" si="37">B20*1.2</f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9"/>
        <v>0</v>
      </c>
      <c r="C21" s="4">
        <f t="shared" si="20"/>
        <v>0</v>
      </c>
      <c r="D21" s="4">
        <f t="shared" si="21"/>
        <v>0</v>
      </c>
      <c r="E21" s="5">
        <f t="shared" si="22"/>
        <v>0</v>
      </c>
      <c r="F21" s="4" t="e">
        <f t="shared" si="30"/>
        <v>#DIV/0!</v>
      </c>
      <c r="G21" s="4" t="e">
        <f t="shared" si="31"/>
        <v>#DIV/0!</v>
      </c>
      <c r="H21" s="4" t="e">
        <f t="shared" si="32"/>
        <v>#DIV/0!</v>
      </c>
      <c r="I21" s="4">
        <f t="shared" si="33"/>
        <v>0</v>
      </c>
      <c r="J21" s="4">
        <f t="shared" si="33"/>
        <v>0</v>
      </c>
      <c r="O21">
        <v>0</v>
      </c>
      <c r="P21">
        <f>O21/1.2</f>
        <v>0</v>
      </c>
      <c r="Q21">
        <f t="shared" si="35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74"/>
    </row>
    <row r="28" spans="1:19" s="10" customFormat="1" x14ac:dyDescent="0.25">
      <c r="C28" s="72" t="s">
        <v>82</v>
      </c>
      <c r="D28" s="72"/>
      <c r="F28" s="57" t="s">
        <v>83</v>
      </c>
      <c r="G28" s="57">
        <v>329</v>
      </c>
    </row>
    <row r="29" spans="1:19" s="10" customFormat="1" x14ac:dyDescent="0.25">
      <c r="C29" s="72" t="s">
        <v>1</v>
      </c>
      <c r="D29" s="72">
        <v>2750475</v>
      </c>
      <c r="F29" s="57" t="s">
        <v>71</v>
      </c>
      <c r="G29" s="57">
        <v>362</v>
      </c>
      <c r="H29" s="10">
        <f>G29/G28</f>
        <v>1.1003039513677813</v>
      </c>
    </row>
    <row r="30" spans="1:19" s="10" customFormat="1" x14ac:dyDescent="0.25">
      <c r="F30" s="57" t="s">
        <v>72</v>
      </c>
      <c r="G30" s="57">
        <v>8800</v>
      </c>
    </row>
    <row r="31" spans="1:19" s="10" customFormat="1" x14ac:dyDescent="0.25">
      <c r="C31" s="75"/>
      <c r="D31" s="75"/>
      <c r="F31" s="75" t="s">
        <v>73</v>
      </c>
      <c r="G31" s="75">
        <f>G28*G30</f>
        <v>2895200</v>
      </c>
      <c r="H31" s="10">
        <f>G31/D29</f>
        <v>1.0526181841318318</v>
      </c>
    </row>
    <row r="32" spans="1:19" s="10" customFormat="1" x14ac:dyDescent="0.25">
      <c r="C32" s="75"/>
      <c r="D32" s="75"/>
      <c r="F32" s="75" t="s">
        <v>24</v>
      </c>
      <c r="G32" s="75">
        <f>G31*90%</f>
        <v>2605680</v>
      </c>
    </row>
    <row r="33" spans="3:7" s="10" customFormat="1" x14ac:dyDescent="0.25">
      <c r="C33" s="75"/>
      <c r="D33" s="75"/>
      <c r="F33" s="75" t="s">
        <v>25</v>
      </c>
      <c r="G33" s="75">
        <f>G31*80%</f>
        <v>2316160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2024-02-07T11:30:47Z</dcterms:modified>
</cp:coreProperties>
</file>