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ryan One Wing - I &amp; J - Badlapur\"/>
    </mc:Choice>
  </mc:AlternateContent>
  <xr:revisionPtr revIDLastSave="0" documentId="13_ncr:1_{5363AC22-F868-424D-888B-535B284A9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I" sheetId="87" r:id="rId1"/>
    <sheet name="Wing J" sheetId="89" r:id="rId2"/>
    <sheet name="Total" sheetId="79" r:id="rId3"/>
    <sheet name="RERA" sheetId="80" r:id="rId4"/>
    <sheet name="Typical Floor" sheetId="85" r:id="rId5"/>
    <sheet name="IGR" sheetId="88" r:id="rId6"/>
  </sheets>
  <definedNames>
    <definedName name="_xlnm._FilterDatabase" localSheetId="0" hidden="1">'Wing I'!$D$1:$D$65</definedName>
    <definedName name="_xlnm._FilterDatabase" localSheetId="1" hidden="1">'Wing J'!$D$1:$D$58</definedName>
  </definedNames>
  <calcPr calcId="191029"/>
</workbook>
</file>

<file path=xl/calcChain.xml><?xml version="1.0" encoding="utf-8"?>
<calcChain xmlns="http://schemas.openxmlformats.org/spreadsheetml/2006/main">
  <c r="E13" i="89" l="1"/>
  <c r="F12" i="89"/>
  <c r="K12" i="89" s="1"/>
  <c r="F11" i="89"/>
  <c r="K11" i="89" s="1"/>
  <c r="F10" i="89"/>
  <c r="K10" i="89" s="1"/>
  <c r="F9" i="89"/>
  <c r="K9" i="89" s="1"/>
  <c r="F8" i="89"/>
  <c r="K8" i="89" s="1"/>
  <c r="F7" i="89"/>
  <c r="K7" i="89" s="1"/>
  <c r="F6" i="89"/>
  <c r="K6" i="89" s="1"/>
  <c r="F5" i="89"/>
  <c r="K5" i="89" s="1"/>
  <c r="F4" i="89"/>
  <c r="K4" i="89" s="1"/>
  <c r="G3" i="89"/>
  <c r="G4" i="89" s="1"/>
  <c r="F3" i="89"/>
  <c r="K3" i="89" s="1"/>
  <c r="I2" i="89"/>
  <c r="H2" i="89"/>
  <c r="F2" i="89"/>
  <c r="M2" i="89" l="1"/>
  <c r="F13" i="89"/>
  <c r="M15" i="89" s="1"/>
  <c r="H4" i="89"/>
  <c r="I4" i="89" s="1"/>
  <c r="J4" i="89" s="1"/>
  <c r="G5" i="89"/>
  <c r="J2" i="89"/>
  <c r="K2" i="89"/>
  <c r="K13" i="89" s="1"/>
  <c r="H3" i="89"/>
  <c r="AF22" i="80"/>
  <c r="AF52" i="80"/>
  <c r="AE51" i="80"/>
  <c r="AE50" i="80"/>
  <c r="AE49" i="80"/>
  <c r="AE48" i="80"/>
  <c r="AE47" i="80"/>
  <c r="AE46" i="80"/>
  <c r="AE18" i="80"/>
  <c r="AE19" i="80"/>
  <c r="AE20" i="80"/>
  <c r="AE21" i="80"/>
  <c r="AE17" i="80"/>
  <c r="H2" i="87"/>
  <c r="I2" i="87" s="1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" i="87"/>
  <c r="K2" i="87" s="1"/>
  <c r="D6" i="88"/>
  <c r="D7" i="88"/>
  <c r="D8" i="88"/>
  <c r="F8" i="88" s="1"/>
  <c r="D9" i="88"/>
  <c r="F9" i="88" s="1"/>
  <c r="D10" i="88"/>
  <c r="D11" i="88"/>
  <c r="D12" i="88"/>
  <c r="F12" i="88" s="1"/>
  <c r="D13" i="88"/>
  <c r="F13" i="88" s="1"/>
  <c r="D14" i="88"/>
  <c r="D5" i="88"/>
  <c r="F5" i="88" s="1"/>
  <c r="J4" i="88"/>
  <c r="J5" i="88"/>
  <c r="K5" i="88" s="1"/>
  <c r="J6" i="88"/>
  <c r="J7" i="88"/>
  <c r="J8" i="88"/>
  <c r="J9" i="88"/>
  <c r="J10" i="88"/>
  <c r="F11" i="88"/>
  <c r="D4" i="88"/>
  <c r="F4" i="88" s="1"/>
  <c r="J3" i="88"/>
  <c r="D3" i="88"/>
  <c r="F3" i="88" s="1"/>
  <c r="K10" i="88" l="1"/>
  <c r="F10" i="88"/>
  <c r="K8" i="88"/>
  <c r="K7" i="88"/>
  <c r="F7" i="88"/>
  <c r="G6" i="89"/>
  <c r="H5" i="89"/>
  <c r="I5" i="89" s="1"/>
  <c r="J5" i="89" s="1"/>
  <c r="I3" i="89"/>
  <c r="M2" i="87"/>
  <c r="K4" i="88"/>
  <c r="K6" i="88"/>
  <c r="K3" i="88"/>
  <c r="F6" i="88"/>
  <c r="K9" i="88"/>
  <c r="E20" i="87"/>
  <c r="J3" i="89" l="1"/>
  <c r="G7" i="89"/>
  <c r="H6" i="89"/>
  <c r="F20" i="87"/>
  <c r="M22" i="87" s="1"/>
  <c r="G8" i="89" l="1"/>
  <c r="H7" i="89"/>
  <c r="I7" i="89" s="1"/>
  <c r="J7" i="89" s="1"/>
  <c r="I6" i="89"/>
  <c r="F4" i="79"/>
  <c r="J6" i="79"/>
  <c r="D3" i="79"/>
  <c r="G3" i="87"/>
  <c r="H3" i="87" s="1"/>
  <c r="I3" i="87" s="1"/>
  <c r="J6" i="89" l="1"/>
  <c r="H8" i="89"/>
  <c r="G9" i="89"/>
  <c r="J3" i="87"/>
  <c r="G4" i="87"/>
  <c r="H4" i="87" s="1"/>
  <c r="I4" i="87" s="1"/>
  <c r="G10" i="89" l="1"/>
  <c r="H9" i="89"/>
  <c r="I9" i="89" s="1"/>
  <c r="J9" i="89" s="1"/>
  <c r="I8" i="89"/>
  <c r="J4" i="87"/>
  <c r="G5" i="87"/>
  <c r="H5" i="87" s="1"/>
  <c r="I5" i="87" s="1"/>
  <c r="J8" i="89" l="1"/>
  <c r="G11" i="89"/>
  <c r="H10" i="89"/>
  <c r="J5" i="87"/>
  <c r="G6" i="87"/>
  <c r="H6" i="87" s="1"/>
  <c r="I6" i="87" s="1"/>
  <c r="K20" i="87"/>
  <c r="G4" i="79"/>
  <c r="E4" i="79"/>
  <c r="D4" i="79"/>
  <c r="I10" i="89" l="1"/>
  <c r="J10" i="89" s="1"/>
  <c r="G12" i="89"/>
  <c r="H11" i="89"/>
  <c r="I11" i="89" s="1"/>
  <c r="J11" i="89" s="1"/>
  <c r="J6" i="87"/>
  <c r="G7" i="87"/>
  <c r="H7" i="87" s="1"/>
  <c r="I7" i="87" s="1"/>
  <c r="J3" i="79"/>
  <c r="L3" i="79" s="1"/>
  <c r="J2" i="79"/>
  <c r="H12" i="89" l="1"/>
  <c r="I12" i="89" s="1"/>
  <c r="J12" i="89" s="1"/>
  <c r="J7" i="87"/>
  <c r="G8" i="87"/>
  <c r="H8" i="87" s="1"/>
  <c r="I8" i="87" s="1"/>
  <c r="L2" i="79"/>
  <c r="L4" i="79" s="1"/>
  <c r="J4" i="79"/>
  <c r="J8" i="87" l="1"/>
  <c r="G9" i="87"/>
  <c r="J2" i="87"/>
  <c r="G10" i="87" l="1"/>
  <c r="H10" i="87" s="1"/>
  <c r="I10" i="87" s="1"/>
  <c r="H9" i="87"/>
  <c r="I9" i="87" s="1"/>
  <c r="G11" i="87" l="1"/>
  <c r="J9" i="87"/>
  <c r="J10" i="87"/>
  <c r="H11" i="87"/>
  <c r="I11" i="87" s="1"/>
  <c r="G12" i="87"/>
  <c r="H4" i="79"/>
  <c r="J11" i="87" l="1"/>
  <c r="H12" i="87"/>
  <c r="I12" i="87" s="1"/>
  <c r="G13" i="87"/>
  <c r="J12" i="87" l="1"/>
  <c r="H13" i="87"/>
  <c r="I13" i="87" s="1"/>
  <c r="G14" i="87"/>
  <c r="J13" i="87" l="1"/>
  <c r="H14" i="87"/>
  <c r="I14" i="87" s="1"/>
  <c r="G15" i="87"/>
  <c r="H13" i="89" l="1"/>
  <c r="J14" i="87"/>
  <c r="H15" i="87"/>
  <c r="I15" i="87" s="1"/>
  <c r="G16" i="87"/>
  <c r="I13" i="89" l="1"/>
  <c r="J15" i="87"/>
  <c r="H16" i="87"/>
  <c r="I16" i="87" s="1"/>
  <c r="G17" i="87"/>
  <c r="J16" i="87" l="1"/>
  <c r="H17" i="87"/>
  <c r="I17" i="87" s="1"/>
  <c r="G18" i="87"/>
  <c r="J17" i="87" l="1"/>
  <c r="H18" i="87"/>
  <c r="I18" i="87" s="1"/>
  <c r="G19" i="87"/>
  <c r="J18" i="87" l="1"/>
  <c r="H19" i="87"/>
  <c r="I19" i="87" s="1"/>
  <c r="J19" i="87" l="1"/>
  <c r="H20" i="87"/>
  <c r="I20" i="87" l="1"/>
</calcChain>
</file>

<file path=xl/sharedStrings.xml><?xml version="1.0" encoding="utf-8"?>
<sst xmlns="http://schemas.openxmlformats.org/spreadsheetml/2006/main" count="106" uniqueCount="44">
  <si>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</si>
  <si>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</si>
  <si>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</si>
  <si>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</si>
  <si>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</si>
  <si>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</si>
  <si>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</si>
  <si>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</si>
  <si>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</si>
  <si>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</si>
  <si>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</si>
  <si>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Total (a)</t>
  </si>
  <si>
    <t xml:space="preserve">Built up Area in 
Sq. Ft. 
</t>
  </si>
  <si>
    <t>Approved</t>
  </si>
  <si>
    <t>Proposed</t>
  </si>
  <si>
    <t>Bldg 2</t>
  </si>
  <si>
    <t xml:space="preserve">2 BHK - 10                    3 BHK - 10                           5 BHK - 04                                      </t>
  </si>
  <si>
    <t xml:space="preserve">2 BHK - 12                    3 BHK - 12                           5 BHK - 14                                      </t>
  </si>
  <si>
    <t>Comp</t>
  </si>
  <si>
    <t xml:space="preserve">1 BHK </t>
  </si>
  <si>
    <t>Rate</t>
  </si>
  <si>
    <t xml:space="preserve"> As per Approved Plan / RERA Carpet Area in 
Sq. Ft.                      
</t>
  </si>
  <si>
    <t>RESIDENTIAL 1 BHK</t>
  </si>
  <si>
    <t>RESIDENTIAL 2 BHK</t>
  </si>
  <si>
    <t>RESIDENTIAL 2.5 BHK</t>
  </si>
  <si>
    <t>Wing - I</t>
  </si>
  <si>
    <t>Tot - 6</t>
  </si>
  <si>
    <t>1 BHK</t>
  </si>
  <si>
    <t>2 BHK</t>
  </si>
  <si>
    <t>Typical - 1,3,5,7,9 &amp; 11th flr</t>
  </si>
  <si>
    <t>Typical - 2,4,6,10,12th flr</t>
  </si>
  <si>
    <t>30.01.2024</t>
  </si>
  <si>
    <t>I104</t>
  </si>
  <si>
    <t>J402</t>
  </si>
  <si>
    <t>A606</t>
  </si>
  <si>
    <r>
      <t xml:space="preserve">Rate per 
Sq. ft. on Carpet Area 
in </t>
    </r>
    <r>
      <rPr>
        <b/>
        <sz val="9"/>
        <color theme="1"/>
        <rFont val="Rupee Foradian"/>
        <family val="2"/>
      </rPr>
      <t>`</t>
    </r>
    <r>
      <rPr>
        <b/>
        <sz val="9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</si>
  <si>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</si>
  <si>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</si>
  <si>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</si>
  <si>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</si>
  <si>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B102</t>
  </si>
  <si>
    <t>I-1206</t>
  </si>
  <si>
    <t>I-702</t>
  </si>
  <si>
    <t>I-706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</si>
</sst>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b/>
      <sz val="9"/>
      <color rgb="FFFF000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b/>
      <sz val="9"/>
      <color theme="1"/>
      <name val="Rupee Foradian"/>
      <family val="2"/>
    </font>
    <font>
      <b/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4" fillId="2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43" fontId="2" fillId="0" borderId="0" xfId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43" fontId="6" fillId="0" borderId="0" xfId="1" applyFont="1"/>
    <xf numFmtId="43" fontId="6" fillId="0" borderId="0" xfId="0" applyNumberFormat="1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" fontId="0" fillId="0" borderId="0" xfId="0" applyNumberFormat="1"/>
    <xf numFmtId="43" fontId="0" fillId="0" borderId="0" xfId="1" applyFont="1"/>
    <xf numFmtId="43" fontId="0" fillId="0" borderId="0" xfId="0" applyNumberForma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" fontId="13" fillId="0" borderId="0" xfId="0" applyNumberFormat="1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1" fontId="14" fillId="0" borderId="0" xfId="2" applyNumberFormat="1" applyFont="1" applyAlignment="1">
      <alignment horizontal="center" vertical="top" wrapText="1"/>
    </xf>
    <xf numFmtId="0" fontId="12" fillId="0" borderId="0" xfId="0" applyFont="1"/>
    <xf numFmtId="0" fontId="5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/>
    <xf numFmtId="1" fontId="12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top" wrapText="1"/>
    </xf>
    <xf numFmtId="0" fontId="13" fillId="0" borderId="0" xfId="0" applyFont="1"/>
    <xf numFmtId="1" fontId="15" fillId="0" borderId="0" xfId="0" applyNumberFormat="1" applyFont="1"/>
    <xf numFmtId="0" fontId="15" fillId="0" borderId="0" xfId="0" applyFont="1"/>
    <xf numFmtId="0" fontId="4" fillId="2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3" fillId="4" borderId="0" xfId="0" applyFont="1" applyFill="1"/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43" fontId="22" fillId="0" borderId="1" xfId="1" applyFont="1" applyFill="1" applyBorder="1" applyAlignment="1">
      <alignment horizontal="center"/>
    </xf>
    <xf numFmtId="1" fontId="22" fillId="0" borderId="1" xfId="2" applyNumberFormat="1" applyFont="1" applyBorder="1" applyAlignment="1">
      <alignment horizontal="center" vertical="top" wrapText="1"/>
    </xf>
    <xf numFmtId="165" fontId="22" fillId="0" borderId="1" xfId="1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43" fontId="23" fillId="0" borderId="1" xfId="1" applyFont="1" applyFill="1" applyBorder="1" applyAlignment="1">
      <alignment horizontal="center"/>
    </xf>
    <xf numFmtId="1" fontId="23" fillId="0" borderId="1" xfId="2" applyNumberFormat="1" applyFont="1" applyBorder="1" applyAlignment="1">
      <alignment horizontal="center" vertical="top" wrapText="1"/>
    </xf>
    <xf numFmtId="165" fontId="23" fillId="0" borderId="1" xfId="1" applyNumberFormat="1" applyFont="1" applyFill="1" applyBorder="1" applyAlignment="1">
      <alignment horizontal="center"/>
    </xf>
    <xf numFmtId="0" fontId="0" fillId="0" borderId="0" xfId="0" applyFont="1"/>
    <xf numFmtId="43" fontId="0" fillId="0" borderId="0" xfId="0" applyNumberFormat="1" applyFont="1"/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2" fillId="0" borderId="1" xfId="2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259452</xdr:colOff>
      <xdr:row>29</xdr:row>
      <xdr:rowOff>77024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74752-1716-55E1-8631-D342D444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18602" cy="590632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26</xdr:col>
      <xdr:colOff>249926</xdr:colOff>
      <xdr:row>62</xdr:row>
      <xdr:rowOff>29414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1FE3AC-C5B4-2B5F-6637-1AF17347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00775"/>
          <a:ext cx="16309076" cy="601111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="145" zoomScaleNormal="145" workbookViewId="0">
      <selection activeCell="K16" sqref="K16"/>
    </sheetView>
  </sheetViews>
  <sheetFormatPr defaultRowHeight="15" x14ac:dyDescent="0.25"/>
  <cols>
    <col min="1" max="1" width="4.5703125" style="41" customWidth="1"/>
    <col min="2" max="3" width="5.140625" style="41" customWidth="1"/>
    <col min="4" max="4" width="6.42578125" style="41" customWidth="1"/>
    <col min="5" max="5" width="6.85546875" style="30" customWidth="1"/>
    <col min="6" max="6" width="6.5703125" style="43" customWidth="1"/>
    <col min="7" max="7" width="7.140625" style="43" customWidth="1"/>
    <col min="8" max="8" width="14.42578125" style="1" customWidth="1"/>
    <col min="9" max="9" width="14.28515625" style="1" customWidth="1"/>
    <col min="10" max="10" width="7.7109375" style="1" customWidth="1"/>
    <col min="11" max="11" width="10.5703125" style="1" customWidth="1"/>
    <col min="12" max="12" width="9.140625" style="1"/>
    <col min="13" max="13" width="15.85546875" bestFit="1" customWidth="1"/>
  </cols>
  <sheetData>
    <row r="1" spans="1:13" ht="52.5" customHeight="1" x14ac:dyDescent="0.25">
      <c r="A1" s="51" t="s">
        <v>1</v>
      </c>
      <c r="B1" s="51" t="s">
        <v>0</v>
      </c>
      <c r="C1" s="51" t="s">
        <v>2</v>
      </c>
      <c r="D1" s="51" t="s">
        <v>18</v>
      </c>
      <c r="E1" s="51" t="s">
        <v>21</v>
      </c>
      <c r="F1" s="51" t="s">
        <v>12</v>
      </c>
      <c r="G1" s="52" t="s">
        <v>35</v>
      </c>
      <c r="H1" s="52" t="s">
        <v>36</v>
      </c>
      <c r="I1" s="53" t="s">
        <v>37</v>
      </c>
      <c r="J1" s="53" t="s">
        <v>38</v>
      </c>
      <c r="K1" s="53" t="s">
        <v>39</v>
      </c>
    </row>
    <row r="2" spans="1:13" x14ac:dyDescent="0.25">
      <c r="A2" s="54">
        <v>1</v>
      </c>
      <c r="B2" s="55">
        <v>101</v>
      </c>
      <c r="C2" s="55">
        <v>1</v>
      </c>
      <c r="D2" s="55" t="s">
        <v>19</v>
      </c>
      <c r="E2" s="55">
        <v>347</v>
      </c>
      <c r="F2" s="55">
        <f>E2*1.1</f>
        <v>381.70000000000005</v>
      </c>
      <c r="G2" s="54">
        <v>9600</v>
      </c>
      <c r="H2" s="56">
        <f>E2*G2</f>
        <v>3331200</v>
      </c>
      <c r="I2" s="56">
        <f>H2*1.06</f>
        <v>3531072</v>
      </c>
      <c r="J2" s="57">
        <f t="shared" ref="J2" si="0">MROUND((I2*0.025/12),500)</f>
        <v>7500</v>
      </c>
      <c r="K2" s="58">
        <f>F2*2400</f>
        <v>916080.00000000012</v>
      </c>
      <c r="M2" s="28">
        <f>H2/F2</f>
        <v>8727.2727272727261</v>
      </c>
    </row>
    <row r="3" spans="1:13" x14ac:dyDescent="0.25">
      <c r="A3" s="54">
        <v>2</v>
      </c>
      <c r="B3" s="55">
        <v>102</v>
      </c>
      <c r="C3" s="55">
        <v>1</v>
      </c>
      <c r="D3" s="55" t="s">
        <v>19</v>
      </c>
      <c r="E3" s="55">
        <v>347</v>
      </c>
      <c r="F3" s="55">
        <f t="shared" ref="F3:F19" si="1">E3*1.1</f>
        <v>381.70000000000005</v>
      </c>
      <c r="G3" s="54">
        <f t="shared" ref="G3:G11" si="2">G2</f>
        <v>9600</v>
      </c>
      <c r="H3" s="56">
        <f t="shared" ref="H3:H19" si="3">E3*G3</f>
        <v>3331200</v>
      </c>
      <c r="I3" s="56">
        <f t="shared" ref="I3:I19" si="4">H3*1.06</f>
        <v>3531072</v>
      </c>
      <c r="J3" s="57">
        <f t="shared" ref="J3:J19" si="5">MROUND((I3*0.025/12),500)</f>
        <v>7500</v>
      </c>
      <c r="K3" s="58">
        <f t="shared" ref="K3:K19" si="6">F3*2400</f>
        <v>916080.00000000012</v>
      </c>
    </row>
    <row r="4" spans="1:13" x14ac:dyDescent="0.25">
      <c r="A4" s="54">
        <v>3</v>
      </c>
      <c r="B4" s="55">
        <v>105</v>
      </c>
      <c r="C4" s="55">
        <v>1</v>
      </c>
      <c r="D4" s="55" t="s">
        <v>19</v>
      </c>
      <c r="E4" s="55">
        <v>345</v>
      </c>
      <c r="F4" s="55">
        <f t="shared" si="1"/>
        <v>379.50000000000006</v>
      </c>
      <c r="G4" s="54">
        <f t="shared" si="2"/>
        <v>9600</v>
      </c>
      <c r="H4" s="56">
        <f t="shared" si="3"/>
        <v>3312000</v>
      </c>
      <c r="I4" s="56">
        <f t="shared" si="4"/>
        <v>3510720</v>
      </c>
      <c r="J4" s="57">
        <f t="shared" si="5"/>
        <v>7500</v>
      </c>
      <c r="K4" s="58">
        <f t="shared" si="6"/>
        <v>910800.00000000012</v>
      </c>
    </row>
    <row r="5" spans="1:13" x14ac:dyDescent="0.25">
      <c r="A5" s="54">
        <v>4</v>
      </c>
      <c r="B5" s="55">
        <v>106</v>
      </c>
      <c r="C5" s="55">
        <v>1</v>
      </c>
      <c r="D5" s="55" t="s">
        <v>19</v>
      </c>
      <c r="E5" s="55">
        <v>345</v>
      </c>
      <c r="F5" s="55">
        <f t="shared" si="1"/>
        <v>379.50000000000006</v>
      </c>
      <c r="G5" s="54">
        <f t="shared" si="2"/>
        <v>9600</v>
      </c>
      <c r="H5" s="56">
        <f t="shared" si="3"/>
        <v>3312000</v>
      </c>
      <c r="I5" s="56">
        <f t="shared" si="4"/>
        <v>3510720</v>
      </c>
      <c r="J5" s="57">
        <f t="shared" si="5"/>
        <v>7500</v>
      </c>
      <c r="K5" s="58">
        <f t="shared" si="6"/>
        <v>910800.00000000012</v>
      </c>
    </row>
    <row r="6" spans="1:13" x14ac:dyDescent="0.25">
      <c r="A6" s="54">
        <v>5</v>
      </c>
      <c r="B6" s="55">
        <v>201</v>
      </c>
      <c r="C6" s="55">
        <v>2</v>
      </c>
      <c r="D6" s="55" t="s">
        <v>19</v>
      </c>
      <c r="E6" s="55">
        <v>347</v>
      </c>
      <c r="F6" s="55">
        <f t="shared" si="1"/>
        <v>381.70000000000005</v>
      </c>
      <c r="G6" s="54">
        <f t="shared" si="2"/>
        <v>9600</v>
      </c>
      <c r="H6" s="56">
        <f t="shared" si="3"/>
        <v>3331200</v>
      </c>
      <c r="I6" s="56">
        <f t="shared" si="4"/>
        <v>3531072</v>
      </c>
      <c r="J6" s="57">
        <f t="shared" si="5"/>
        <v>7500</v>
      </c>
      <c r="K6" s="58">
        <f t="shared" si="6"/>
        <v>916080.00000000012</v>
      </c>
    </row>
    <row r="7" spans="1:13" ht="15.75" customHeight="1" x14ac:dyDescent="0.25">
      <c r="A7" s="54">
        <v>6</v>
      </c>
      <c r="B7" s="55">
        <v>202</v>
      </c>
      <c r="C7" s="55">
        <v>2</v>
      </c>
      <c r="D7" s="55" t="s">
        <v>19</v>
      </c>
      <c r="E7" s="55">
        <v>347</v>
      </c>
      <c r="F7" s="55">
        <f t="shared" si="1"/>
        <v>381.70000000000005</v>
      </c>
      <c r="G7" s="54">
        <f t="shared" si="2"/>
        <v>9600</v>
      </c>
      <c r="H7" s="56">
        <f t="shared" si="3"/>
        <v>3331200</v>
      </c>
      <c r="I7" s="56">
        <f t="shared" si="4"/>
        <v>3531072</v>
      </c>
      <c r="J7" s="57">
        <f t="shared" si="5"/>
        <v>7500</v>
      </c>
      <c r="K7" s="58">
        <f t="shared" si="6"/>
        <v>916080.00000000012</v>
      </c>
    </row>
    <row r="8" spans="1:13" x14ac:dyDescent="0.25">
      <c r="A8" s="54">
        <v>7</v>
      </c>
      <c r="B8" s="55">
        <v>204</v>
      </c>
      <c r="C8" s="55">
        <v>2</v>
      </c>
      <c r="D8" s="55" t="s">
        <v>19</v>
      </c>
      <c r="E8" s="55">
        <v>350</v>
      </c>
      <c r="F8" s="55">
        <f t="shared" si="1"/>
        <v>385.00000000000006</v>
      </c>
      <c r="G8" s="54">
        <f t="shared" si="2"/>
        <v>9600</v>
      </c>
      <c r="H8" s="56">
        <f t="shared" si="3"/>
        <v>3360000</v>
      </c>
      <c r="I8" s="56">
        <f t="shared" si="4"/>
        <v>3561600</v>
      </c>
      <c r="J8" s="57">
        <f t="shared" si="5"/>
        <v>7500</v>
      </c>
      <c r="K8" s="58">
        <f t="shared" si="6"/>
        <v>924000.00000000012</v>
      </c>
    </row>
    <row r="9" spans="1:13" x14ac:dyDescent="0.25">
      <c r="A9" s="54">
        <v>8</v>
      </c>
      <c r="B9" s="55">
        <v>206</v>
      </c>
      <c r="C9" s="55">
        <v>2</v>
      </c>
      <c r="D9" s="55" t="s">
        <v>19</v>
      </c>
      <c r="E9" s="55">
        <v>344</v>
      </c>
      <c r="F9" s="55">
        <f t="shared" si="1"/>
        <v>378.40000000000003</v>
      </c>
      <c r="G9" s="54">
        <f t="shared" si="2"/>
        <v>9600</v>
      </c>
      <c r="H9" s="56">
        <f t="shared" si="3"/>
        <v>3302400</v>
      </c>
      <c r="I9" s="56">
        <f t="shared" si="4"/>
        <v>3500544</v>
      </c>
      <c r="J9" s="57">
        <f t="shared" si="5"/>
        <v>7500</v>
      </c>
      <c r="K9" s="58">
        <f t="shared" si="6"/>
        <v>908160.00000000012</v>
      </c>
    </row>
    <row r="10" spans="1:13" x14ac:dyDescent="0.25">
      <c r="A10" s="54">
        <v>9</v>
      </c>
      <c r="B10" s="55">
        <v>401</v>
      </c>
      <c r="C10" s="55">
        <v>4</v>
      </c>
      <c r="D10" s="55" t="s">
        <v>19</v>
      </c>
      <c r="E10" s="55">
        <v>347</v>
      </c>
      <c r="F10" s="55">
        <f t="shared" si="1"/>
        <v>381.70000000000005</v>
      </c>
      <c r="G10" s="54">
        <f t="shared" si="2"/>
        <v>9600</v>
      </c>
      <c r="H10" s="56">
        <f t="shared" si="3"/>
        <v>3331200</v>
      </c>
      <c r="I10" s="56">
        <f t="shared" si="4"/>
        <v>3531072</v>
      </c>
      <c r="J10" s="57">
        <f t="shared" si="5"/>
        <v>7500</v>
      </c>
      <c r="K10" s="58">
        <f t="shared" si="6"/>
        <v>916080.00000000012</v>
      </c>
    </row>
    <row r="11" spans="1:13" x14ac:dyDescent="0.25">
      <c r="A11" s="54">
        <v>10</v>
      </c>
      <c r="B11" s="55">
        <v>402</v>
      </c>
      <c r="C11" s="55">
        <v>4</v>
      </c>
      <c r="D11" s="55" t="s">
        <v>19</v>
      </c>
      <c r="E11" s="55">
        <v>347</v>
      </c>
      <c r="F11" s="55">
        <f t="shared" si="1"/>
        <v>381.70000000000005</v>
      </c>
      <c r="G11" s="54">
        <f t="shared" si="2"/>
        <v>9600</v>
      </c>
      <c r="H11" s="56">
        <f t="shared" si="3"/>
        <v>3331200</v>
      </c>
      <c r="I11" s="56">
        <f t="shared" si="4"/>
        <v>3531072</v>
      </c>
      <c r="J11" s="57">
        <f t="shared" si="5"/>
        <v>7500</v>
      </c>
      <c r="K11" s="58">
        <f t="shared" si="6"/>
        <v>916080.00000000012</v>
      </c>
    </row>
    <row r="12" spans="1:13" x14ac:dyDescent="0.25">
      <c r="A12" s="54">
        <v>11</v>
      </c>
      <c r="B12" s="55">
        <v>601</v>
      </c>
      <c r="C12" s="55">
        <v>6</v>
      </c>
      <c r="D12" s="55" t="s">
        <v>19</v>
      </c>
      <c r="E12" s="55">
        <v>347</v>
      </c>
      <c r="F12" s="55">
        <f t="shared" si="1"/>
        <v>381.70000000000005</v>
      </c>
      <c r="G12" s="54">
        <f t="shared" ref="G12:G19" si="7">G11</f>
        <v>9600</v>
      </c>
      <c r="H12" s="56">
        <f t="shared" si="3"/>
        <v>3331200</v>
      </c>
      <c r="I12" s="56">
        <f t="shared" si="4"/>
        <v>3531072</v>
      </c>
      <c r="J12" s="57">
        <f t="shared" si="5"/>
        <v>7500</v>
      </c>
      <c r="K12" s="58">
        <f t="shared" si="6"/>
        <v>916080.00000000012</v>
      </c>
    </row>
    <row r="13" spans="1:13" x14ac:dyDescent="0.25">
      <c r="A13" s="54">
        <v>12</v>
      </c>
      <c r="B13" s="55">
        <v>701</v>
      </c>
      <c r="C13" s="55">
        <v>7</v>
      </c>
      <c r="D13" s="55" t="s">
        <v>19</v>
      </c>
      <c r="E13" s="55">
        <v>347</v>
      </c>
      <c r="F13" s="55">
        <f t="shared" si="1"/>
        <v>381.70000000000005</v>
      </c>
      <c r="G13" s="54">
        <f t="shared" si="7"/>
        <v>9600</v>
      </c>
      <c r="H13" s="56">
        <f t="shared" si="3"/>
        <v>3331200</v>
      </c>
      <c r="I13" s="56">
        <f t="shared" si="4"/>
        <v>3531072</v>
      </c>
      <c r="J13" s="57">
        <f t="shared" si="5"/>
        <v>7500</v>
      </c>
      <c r="K13" s="58">
        <f t="shared" si="6"/>
        <v>916080.00000000012</v>
      </c>
    </row>
    <row r="14" spans="1:13" x14ac:dyDescent="0.25">
      <c r="A14" s="54">
        <v>13</v>
      </c>
      <c r="B14" s="55">
        <v>801</v>
      </c>
      <c r="C14" s="55">
        <v>8</v>
      </c>
      <c r="D14" s="55" t="s">
        <v>19</v>
      </c>
      <c r="E14" s="55">
        <v>347</v>
      </c>
      <c r="F14" s="55">
        <f t="shared" si="1"/>
        <v>381.70000000000005</v>
      </c>
      <c r="G14" s="54">
        <f t="shared" si="7"/>
        <v>9600</v>
      </c>
      <c r="H14" s="56">
        <f t="shared" si="3"/>
        <v>3331200</v>
      </c>
      <c r="I14" s="56">
        <f t="shared" si="4"/>
        <v>3531072</v>
      </c>
      <c r="J14" s="57">
        <f t="shared" si="5"/>
        <v>7500</v>
      </c>
      <c r="K14" s="58">
        <f t="shared" si="6"/>
        <v>916080.00000000012</v>
      </c>
    </row>
    <row r="15" spans="1:13" x14ac:dyDescent="0.25">
      <c r="A15" s="54">
        <v>14</v>
      </c>
      <c r="B15" s="55">
        <v>1001</v>
      </c>
      <c r="C15" s="55">
        <v>10</v>
      </c>
      <c r="D15" s="55" t="s">
        <v>19</v>
      </c>
      <c r="E15" s="55">
        <v>347</v>
      </c>
      <c r="F15" s="55">
        <f t="shared" si="1"/>
        <v>381.70000000000005</v>
      </c>
      <c r="G15" s="54">
        <f t="shared" si="7"/>
        <v>9600</v>
      </c>
      <c r="H15" s="56">
        <f t="shared" si="3"/>
        <v>3331200</v>
      </c>
      <c r="I15" s="56">
        <f t="shared" si="4"/>
        <v>3531072</v>
      </c>
      <c r="J15" s="57">
        <f t="shared" si="5"/>
        <v>7500</v>
      </c>
      <c r="K15" s="58">
        <f t="shared" si="6"/>
        <v>916080.00000000012</v>
      </c>
    </row>
    <row r="16" spans="1:13" x14ac:dyDescent="0.25">
      <c r="A16" s="54">
        <v>15</v>
      </c>
      <c r="B16" s="55">
        <v>1006</v>
      </c>
      <c r="C16" s="55">
        <v>10</v>
      </c>
      <c r="D16" s="55" t="s">
        <v>19</v>
      </c>
      <c r="E16" s="55">
        <v>344</v>
      </c>
      <c r="F16" s="55">
        <f t="shared" si="1"/>
        <v>378.40000000000003</v>
      </c>
      <c r="G16" s="54">
        <f t="shared" si="7"/>
        <v>9600</v>
      </c>
      <c r="H16" s="56">
        <f t="shared" si="3"/>
        <v>3302400</v>
      </c>
      <c r="I16" s="56">
        <f t="shared" si="4"/>
        <v>3500544</v>
      </c>
      <c r="J16" s="57">
        <f t="shared" si="5"/>
        <v>7500</v>
      </c>
      <c r="K16" s="58">
        <f t="shared" si="6"/>
        <v>908160.00000000012</v>
      </c>
    </row>
    <row r="17" spans="1:13" x14ac:dyDescent="0.25">
      <c r="A17" s="54">
        <v>16</v>
      </c>
      <c r="B17" s="55">
        <v>1101</v>
      </c>
      <c r="C17" s="55">
        <v>11</v>
      </c>
      <c r="D17" s="55" t="s">
        <v>19</v>
      </c>
      <c r="E17" s="55">
        <v>347</v>
      </c>
      <c r="F17" s="55">
        <f t="shared" si="1"/>
        <v>381.70000000000005</v>
      </c>
      <c r="G17" s="54">
        <f t="shared" si="7"/>
        <v>9600</v>
      </c>
      <c r="H17" s="56">
        <f t="shared" si="3"/>
        <v>3331200</v>
      </c>
      <c r="I17" s="56">
        <f t="shared" si="4"/>
        <v>3531072</v>
      </c>
      <c r="J17" s="57">
        <f t="shared" si="5"/>
        <v>7500</v>
      </c>
      <c r="K17" s="58">
        <f t="shared" si="6"/>
        <v>916080.00000000012</v>
      </c>
    </row>
    <row r="18" spans="1:13" x14ac:dyDescent="0.25">
      <c r="A18" s="54">
        <v>17</v>
      </c>
      <c r="B18" s="55">
        <v>1201</v>
      </c>
      <c r="C18" s="55">
        <v>12</v>
      </c>
      <c r="D18" s="55" t="s">
        <v>19</v>
      </c>
      <c r="E18" s="55">
        <v>347</v>
      </c>
      <c r="F18" s="55">
        <f t="shared" si="1"/>
        <v>381.70000000000005</v>
      </c>
      <c r="G18" s="54">
        <f t="shared" si="7"/>
        <v>9600</v>
      </c>
      <c r="H18" s="56">
        <f t="shared" si="3"/>
        <v>3331200</v>
      </c>
      <c r="I18" s="56">
        <f t="shared" si="4"/>
        <v>3531072</v>
      </c>
      <c r="J18" s="57">
        <f t="shared" si="5"/>
        <v>7500</v>
      </c>
      <c r="K18" s="58">
        <f t="shared" si="6"/>
        <v>916080.00000000012</v>
      </c>
    </row>
    <row r="19" spans="1:13" x14ac:dyDescent="0.25">
      <c r="A19" s="54">
        <v>18</v>
      </c>
      <c r="B19" s="55">
        <v>1202</v>
      </c>
      <c r="C19" s="55">
        <v>12</v>
      </c>
      <c r="D19" s="55" t="s">
        <v>19</v>
      </c>
      <c r="E19" s="55">
        <v>347</v>
      </c>
      <c r="F19" s="55">
        <f t="shared" si="1"/>
        <v>381.70000000000005</v>
      </c>
      <c r="G19" s="54">
        <f t="shared" si="7"/>
        <v>9600</v>
      </c>
      <c r="H19" s="56">
        <f t="shared" si="3"/>
        <v>3331200</v>
      </c>
      <c r="I19" s="56">
        <f t="shared" si="4"/>
        <v>3531072</v>
      </c>
      <c r="J19" s="57">
        <f t="shared" si="5"/>
        <v>7500</v>
      </c>
      <c r="K19" s="58">
        <f t="shared" si="6"/>
        <v>916080.00000000012</v>
      </c>
    </row>
    <row r="20" spans="1:13" x14ac:dyDescent="0.25">
      <c r="A20" s="59" t="s">
        <v>3</v>
      </c>
      <c r="B20" s="60"/>
      <c r="C20" s="60"/>
      <c r="D20" s="61"/>
      <c r="E20" s="62">
        <f>SUM(E2:E19)</f>
        <v>6239</v>
      </c>
      <c r="F20" s="62">
        <f>SUM(F2:F19)</f>
        <v>6862.8999999999987</v>
      </c>
      <c r="G20" s="54"/>
      <c r="H20" s="63">
        <f>SUM(H2:H19)</f>
        <v>59894400</v>
      </c>
      <c r="I20" s="63">
        <f>SUM(I2:I19)</f>
        <v>63488064</v>
      </c>
      <c r="J20" s="64"/>
      <c r="K20" s="65">
        <f>SUM(K2:K19)</f>
        <v>16470960.000000002</v>
      </c>
    </row>
    <row r="21" spans="1:13" x14ac:dyDescent="0.25">
      <c r="A21" s="29"/>
      <c r="B21" s="29"/>
      <c r="C21" s="29"/>
      <c r="D21" s="29"/>
      <c r="F21" s="31"/>
      <c r="G21" s="29"/>
      <c r="H21" s="32"/>
      <c r="I21" s="32"/>
      <c r="J21" s="33"/>
      <c r="K21" s="32"/>
    </row>
    <row r="22" spans="1:13" x14ac:dyDescent="0.25">
      <c r="A22" s="34"/>
      <c r="B22" s="34"/>
      <c r="C22" s="34"/>
      <c r="D22" s="34"/>
      <c r="E22" s="34"/>
      <c r="F22" s="34"/>
      <c r="G22" s="34"/>
      <c r="H22" s="35"/>
      <c r="I22" s="35"/>
      <c r="J22" s="35"/>
      <c r="K22" s="35"/>
      <c r="M22" s="27">
        <f>F20*2400</f>
        <v>16470959.999999996</v>
      </c>
    </row>
    <row r="23" spans="1:13" x14ac:dyDescent="0.25">
      <c r="A23" s="29"/>
      <c r="B23" s="29"/>
      <c r="C23" s="29"/>
      <c r="D23" s="29"/>
      <c r="F23" s="31"/>
      <c r="G23" s="29"/>
      <c r="H23" s="32"/>
      <c r="I23" s="32"/>
      <c r="J23" s="33"/>
      <c r="K23" s="32"/>
    </row>
    <row r="24" spans="1:13" x14ac:dyDescent="0.25">
      <c r="A24" s="29"/>
      <c r="B24" s="29"/>
      <c r="C24" s="29"/>
      <c r="D24" s="29"/>
      <c r="F24" s="31"/>
      <c r="G24" s="29"/>
      <c r="H24" s="32"/>
      <c r="I24" s="32"/>
      <c r="J24" s="33"/>
      <c r="K24" s="32"/>
    </row>
    <row r="25" spans="1:13" x14ac:dyDescent="0.25">
      <c r="A25" s="29"/>
      <c r="B25" s="29"/>
      <c r="C25" s="29"/>
      <c r="D25" s="29"/>
      <c r="F25" s="31"/>
      <c r="G25" s="29"/>
      <c r="H25" s="32"/>
      <c r="I25" s="32"/>
      <c r="J25" s="33"/>
      <c r="K25" s="32"/>
    </row>
    <row r="26" spans="1:13" x14ac:dyDescent="0.25">
      <c r="A26" s="29"/>
      <c r="B26" s="29"/>
      <c r="C26" s="29"/>
      <c r="D26" s="29"/>
      <c r="F26" s="31"/>
      <c r="G26" s="29"/>
      <c r="H26" s="32"/>
      <c r="I26" s="32"/>
      <c r="J26" s="33"/>
      <c r="K26" s="32"/>
    </row>
    <row r="27" spans="1:13" x14ac:dyDescent="0.25">
      <c r="A27" s="29"/>
      <c r="B27" s="29"/>
      <c r="C27" s="29"/>
      <c r="D27" s="29"/>
      <c r="F27" s="31"/>
      <c r="G27" s="29"/>
      <c r="H27" s="32"/>
      <c r="I27" s="32"/>
      <c r="J27" s="33"/>
      <c r="K27" s="32"/>
    </row>
    <row r="28" spans="1:13" x14ac:dyDescent="0.25">
      <c r="A28" s="29"/>
      <c r="B28" s="29"/>
      <c r="C28" s="29"/>
      <c r="D28" s="29"/>
      <c r="F28" s="31"/>
      <c r="G28" s="29"/>
      <c r="H28" s="32"/>
      <c r="I28" s="32"/>
      <c r="J28" s="33"/>
      <c r="K28" s="32"/>
    </row>
    <row r="29" spans="1:13" x14ac:dyDescent="0.25">
      <c r="A29" s="29"/>
      <c r="B29" s="29"/>
      <c r="C29" s="29"/>
      <c r="D29" s="29"/>
      <c r="F29" s="31"/>
      <c r="G29" s="29"/>
      <c r="H29" s="32"/>
      <c r="I29" s="32"/>
      <c r="J29" s="33"/>
      <c r="K29" s="32"/>
    </row>
    <row r="30" spans="1:13" x14ac:dyDescent="0.25">
      <c r="A30" s="29"/>
      <c r="B30" s="29"/>
      <c r="C30" s="29"/>
      <c r="D30" s="29"/>
      <c r="F30" s="31"/>
      <c r="G30" s="29"/>
      <c r="H30" s="32"/>
      <c r="I30" s="32"/>
      <c r="J30" s="33"/>
      <c r="K30" s="32"/>
    </row>
    <row r="31" spans="1:13" x14ac:dyDescent="0.25">
      <c r="A31" s="29"/>
      <c r="B31" s="29"/>
      <c r="C31" s="29"/>
      <c r="D31" s="29"/>
      <c r="F31" s="31"/>
      <c r="G31" s="29"/>
      <c r="H31" s="32"/>
      <c r="I31" s="32"/>
      <c r="J31" s="33"/>
      <c r="K31" s="32"/>
    </row>
    <row r="32" spans="1:13" x14ac:dyDescent="0.25">
      <c r="A32" s="29"/>
      <c r="B32" s="29"/>
      <c r="C32" s="29"/>
      <c r="D32" s="29"/>
      <c r="F32" s="31"/>
      <c r="G32" s="29"/>
      <c r="H32" s="32"/>
      <c r="I32" s="32"/>
      <c r="J32" s="33"/>
      <c r="K32" s="32"/>
    </row>
    <row r="33" spans="1:11" x14ac:dyDescent="0.25">
      <c r="A33" s="29"/>
      <c r="B33" s="29"/>
      <c r="C33" s="29"/>
      <c r="D33" s="29"/>
      <c r="F33" s="31"/>
      <c r="G33" s="29"/>
      <c r="H33" s="32"/>
      <c r="I33" s="32"/>
      <c r="J33" s="33"/>
      <c r="K33" s="32"/>
    </row>
    <row r="34" spans="1:11" x14ac:dyDescent="0.25">
      <c r="A34" s="29"/>
      <c r="B34" s="29"/>
      <c r="C34" s="29"/>
      <c r="D34" s="29"/>
      <c r="F34" s="31"/>
      <c r="G34" s="29"/>
      <c r="H34" s="32"/>
      <c r="I34" s="32"/>
      <c r="J34" s="33"/>
      <c r="K34" s="32"/>
    </row>
    <row r="35" spans="1:11" x14ac:dyDescent="0.25">
      <c r="A35" s="29"/>
      <c r="B35" s="29"/>
      <c r="C35" s="29"/>
      <c r="D35" s="29"/>
      <c r="F35" s="31"/>
      <c r="G35" s="29"/>
      <c r="H35" s="32"/>
      <c r="I35" s="32"/>
      <c r="J35" s="33"/>
      <c r="K35" s="32"/>
    </row>
    <row r="36" spans="1:11" x14ac:dyDescent="0.25">
      <c r="A36" s="29"/>
      <c r="B36" s="29"/>
      <c r="C36" s="29"/>
      <c r="D36" s="29"/>
      <c r="F36" s="31"/>
      <c r="G36" s="29"/>
      <c r="H36" s="32"/>
      <c r="I36" s="32"/>
      <c r="J36" s="33"/>
      <c r="K36" s="32"/>
    </row>
    <row r="37" spans="1:11" x14ac:dyDescent="0.25">
      <c r="A37" s="29"/>
      <c r="B37" s="29"/>
      <c r="C37" s="29"/>
      <c r="D37" s="29"/>
      <c r="F37" s="31"/>
      <c r="G37" s="29"/>
      <c r="H37" s="32"/>
      <c r="I37" s="32"/>
      <c r="J37" s="33"/>
      <c r="K37" s="32"/>
    </row>
    <row r="38" spans="1:11" x14ac:dyDescent="0.25">
      <c r="A38" s="29"/>
      <c r="B38" s="29"/>
      <c r="C38" s="29"/>
      <c r="D38" s="29"/>
      <c r="F38" s="31"/>
      <c r="G38" s="29"/>
      <c r="H38" s="32"/>
      <c r="I38" s="32"/>
      <c r="J38" s="33"/>
      <c r="K38" s="32"/>
    </row>
    <row r="39" spans="1:11" x14ac:dyDescent="0.25">
      <c r="A39" s="29"/>
      <c r="B39" s="29"/>
      <c r="C39" s="29"/>
      <c r="D39" s="29"/>
      <c r="F39" s="31"/>
      <c r="G39" s="29"/>
      <c r="H39" s="32"/>
      <c r="I39" s="32"/>
      <c r="J39" s="33"/>
      <c r="K39" s="32"/>
    </row>
    <row r="40" spans="1:11" x14ac:dyDescent="0.25">
      <c r="A40" s="29"/>
      <c r="B40" s="29"/>
      <c r="C40" s="29"/>
      <c r="D40" s="29"/>
      <c r="F40" s="31"/>
      <c r="G40" s="29"/>
      <c r="H40" s="32"/>
      <c r="I40" s="32"/>
      <c r="J40" s="33"/>
      <c r="K40" s="32"/>
    </row>
    <row r="41" spans="1:11" x14ac:dyDescent="0.25">
      <c r="A41" s="29"/>
      <c r="B41" s="29"/>
      <c r="C41" s="29"/>
      <c r="D41" s="29"/>
      <c r="F41" s="31"/>
      <c r="G41" s="29"/>
      <c r="H41" s="32"/>
      <c r="I41" s="32"/>
      <c r="J41" s="33"/>
      <c r="K41" s="32"/>
    </row>
    <row r="42" spans="1:11" x14ac:dyDescent="0.25">
      <c r="A42" s="29"/>
      <c r="B42" s="29"/>
      <c r="C42" s="29"/>
      <c r="D42" s="29"/>
      <c r="F42" s="31"/>
      <c r="G42" s="29"/>
      <c r="H42" s="32"/>
      <c r="I42" s="32"/>
      <c r="J42" s="33"/>
      <c r="K42" s="32"/>
    </row>
    <row r="43" spans="1:11" x14ac:dyDescent="0.25">
      <c r="A43" s="29"/>
      <c r="B43" s="29"/>
      <c r="C43" s="29"/>
      <c r="D43" s="29"/>
      <c r="F43" s="31"/>
      <c r="G43" s="29"/>
      <c r="H43" s="32"/>
      <c r="I43" s="32"/>
      <c r="J43" s="33"/>
      <c r="K43" s="32"/>
    </row>
    <row r="44" spans="1:11" x14ac:dyDescent="0.25">
      <c r="A44" s="29"/>
      <c r="B44" s="29"/>
      <c r="C44" s="29"/>
      <c r="D44" s="29"/>
      <c r="F44" s="31"/>
      <c r="G44" s="29"/>
      <c r="H44" s="32"/>
      <c r="I44" s="32"/>
      <c r="J44" s="33"/>
      <c r="K44" s="32"/>
    </row>
    <row r="45" spans="1:11" x14ac:dyDescent="0.25">
      <c r="A45" s="29"/>
      <c r="B45" s="29"/>
      <c r="C45" s="29"/>
      <c r="D45" s="29"/>
      <c r="F45" s="31"/>
      <c r="G45" s="29"/>
      <c r="H45" s="32"/>
      <c r="I45" s="32"/>
      <c r="J45" s="33"/>
      <c r="K45" s="32"/>
    </row>
    <row r="46" spans="1:11" x14ac:dyDescent="0.25">
      <c r="A46" s="29"/>
      <c r="B46" s="29"/>
      <c r="C46" s="29"/>
      <c r="D46" s="29"/>
      <c r="F46" s="31"/>
      <c r="G46" s="29"/>
      <c r="H46" s="32"/>
      <c r="I46" s="32"/>
      <c r="J46" s="33"/>
      <c r="K46" s="32"/>
    </row>
    <row r="47" spans="1:11" x14ac:dyDescent="0.25">
      <c r="A47" s="29"/>
      <c r="B47" s="29"/>
      <c r="C47" s="29"/>
      <c r="D47" s="29"/>
      <c r="F47" s="31"/>
      <c r="G47" s="29"/>
      <c r="H47" s="32"/>
      <c r="I47" s="32"/>
      <c r="J47" s="33"/>
      <c r="K47" s="32"/>
    </row>
    <row r="48" spans="1:11" x14ac:dyDescent="0.25">
      <c r="A48" s="29"/>
      <c r="B48" s="29"/>
      <c r="C48" s="29"/>
      <c r="D48" s="29"/>
      <c r="F48" s="31"/>
      <c r="G48" s="29"/>
      <c r="H48" s="32"/>
      <c r="I48" s="32"/>
      <c r="J48" s="33"/>
      <c r="K48" s="32"/>
    </row>
    <row r="49" spans="1:11" x14ac:dyDescent="0.25">
      <c r="A49" s="29"/>
      <c r="B49" s="29"/>
      <c r="C49" s="29"/>
      <c r="D49" s="29"/>
      <c r="F49" s="31"/>
      <c r="G49" s="29"/>
      <c r="H49" s="32"/>
      <c r="I49" s="32"/>
      <c r="J49" s="33"/>
      <c r="K49" s="32"/>
    </row>
    <row r="50" spans="1:11" x14ac:dyDescent="0.25">
      <c r="A50" s="29"/>
      <c r="B50" s="29"/>
      <c r="C50" s="29"/>
      <c r="D50" s="29"/>
      <c r="F50" s="31"/>
      <c r="G50" s="29"/>
      <c r="H50" s="32"/>
      <c r="I50" s="32"/>
      <c r="J50" s="33"/>
      <c r="K50" s="32"/>
    </row>
    <row r="51" spans="1:11" x14ac:dyDescent="0.25">
      <c r="A51" s="29"/>
      <c r="B51" s="29"/>
      <c r="C51" s="29"/>
      <c r="D51" s="29"/>
      <c r="F51" s="31"/>
      <c r="G51" s="29"/>
      <c r="H51" s="32"/>
      <c r="I51" s="32"/>
      <c r="J51" s="33"/>
      <c r="K51" s="32"/>
    </row>
    <row r="52" spans="1:11" x14ac:dyDescent="0.25">
      <c r="A52" s="29"/>
      <c r="B52" s="29"/>
      <c r="C52" s="29"/>
      <c r="D52" s="29"/>
      <c r="F52" s="31"/>
      <c r="G52" s="29"/>
      <c r="H52" s="32"/>
      <c r="I52" s="32"/>
      <c r="J52" s="33"/>
      <c r="K52" s="32"/>
    </row>
    <row r="53" spans="1:11" x14ac:dyDescent="0.25">
      <c r="A53" s="29"/>
      <c r="B53" s="29"/>
      <c r="C53" s="29"/>
      <c r="D53" s="29"/>
      <c r="F53" s="31"/>
      <c r="G53" s="29"/>
      <c r="H53" s="32"/>
      <c r="I53" s="32"/>
      <c r="J53" s="33"/>
      <c r="K53" s="32"/>
    </row>
    <row r="54" spans="1:11" x14ac:dyDescent="0.25">
      <c r="A54" s="29"/>
      <c r="B54" s="29"/>
      <c r="C54" s="29"/>
      <c r="D54" s="29"/>
      <c r="F54" s="31"/>
      <c r="G54" s="29"/>
      <c r="H54" s="32"/>
      <c r="I54" s="32"/>
      <c r="J54" s="33"/>
      <c r="K54" s="32"/>
    </row>
    <row r="55" spans="1:11" x14ac:dyDescent="0.25">
      <c r="A55" s="29"/>
      <c r="B55" s="29"/>
      <c r="C55" s="29"/>
      <c r="D55" s="29"/>
      <c r="F55" s="31"/>
      <c r="G55" s="29"/>
      <c r="H55" s="32"/>
      <c r="I55" s="32"/>
      <c r="J55" s="33"/>
      <c r="K55" s="32"/>
    </row>
    <row r="56" spans="1:11" x14ac:dyDescent="0.25">
      <c r="A56" s="29"/>
      <c r="B56" s="29"/>
      <c r="C56" s="29"/>
      <c r="D56" s="29"/>
      <c r="F56" s="31"/>
      <c r="G56" s="29"/>
      <c r="H56" s="32"/>
      <c r="I56" s="32"/>
      <c r="J56" s="33"/>
      <c r="K56" s="32"/>
    </row>
    <row r="57" spans="1:11" x14ac:dyDescent="0.25">
      <c r="A57" s="29"/>
      <c r="B57" s="29"/>
      <c r="C57" s="29"/>
      <c r="D57" s="29"/>
      <c r="F57" s="31"/>
      <c r="G57" s="29"/>
      <c r="H57" s="32"/>
      <c r="I57" s="32"/>
      <c r="J57" s="33"/>
      <c r="K57" s="32"/>
    </row>
    <row r="58" spans="1:11" x14ac:dyDescent="0.25">
      <c r="A58" s="29"/>
      <c r="B58" s="29"/>
      <c r="C58" s="29"/>
      <c r="D58" s="29"/>
      <c r="F58" s="31"/>
      <c r="G58" s="29"/>
      <c r="H58" s="32"/>
      <c r="I58" s="32"/>
      <c r="J58" s="33"/>
      <c r="K58" s="32"/>
    </row>
    <row r="59" spans="1:11" x14ac:dyDescent="0.25">
      <c r="A59" s="29"/>
      <c r="B59" s="29"/>
      <c r="C59" s="29"/>
      <c r="D59" s="29"/>
      <c r="F59" s="31"/>
      <c r="G59" s="29"/>
      <c r="H59" s="32"/>
      <c r="I59" s="32"/>
      <c r="J59" s="33"/>
      <c r="K59" s="32"/>
    </row>
    <row r="60" spans="1:11" x14ac:dyDescent="0.25">
      <c r="A60" s="29"/>
      <c r="B60" s="29"/>
      <c r="C60" s="29"/>
      <c r="D60" s="29"/>
      <c r="F60" s="31"/>
      <c r="G60" s="29"/>
      <c r="H60" s="32"/>
      <c r="I60" s="32"/>
      <c r="J60" s="33"/>
      <c r="K60" s="32"/>
    </row>
    <row r="61" spans="1:11" x14ac:dyDescent="0.25">
      <c r="A61" s="47"/>
      <c r="B61" s="47"/>
      <c r="C61" s="47"/>
      <c r="D61" s="36"/>
      <c r="E61" s="37"/>
      <c r="F61" s="38"/>
      <c r="G61" s="29"/>
      <c r="H61" s="39"/>
      <c r="I61" s="39"/>
      <c r="J61" s="40"/>
      <c r="K61" s="39"/>
    </row>
    <row r="65" spans="6:11" x14ac:dyDescent="0.25">
      <c r="F65" s="42"/>
      <c r="K65" s="3"/>
    </row>
  </sheetData>
  <mergeCells count="2">
    <mergeCell ref="A61:C61"/>
    <mergeCell ref="A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F5AF-7CD2-4095-AB8C-D5FE47FBAA3B}">
  <dimension ref="A1:M58"/>
  <sheetViews>
    <sheetView zoomScale="145" zoomScaleNormal="145" workbookViewId="0">
      <selection activeCell="M10" sqref="M10"/>
    </sheetView>
  </sheetViews>
  <sheetFormatPr defaultRowHeight="15" x14ac:dyDescent="0.25"/>
  <cols>
    <col min="1" max="1" width="4.5703125" style="41" customWidth="1"/>
    <col min="2" max="3" width="5.140625" style="41" customWidth="1"/>
    <col min="4" max="4" width="6.42578125" style="41" customWidth="1"/>
    <col min="5" max="5" width="6.85546875" style="30" customWidth="1"/>
    <col min="6" max="6" width="6.5703125" style="43" customWidth="1"/>
    <col min="7" max="7" width="7.140625" style="43" customWidth="1"/>
    <col min="8" max="8" width="14.42578125" style="1" customWidth="1"/>
    <col min="9" max="9" width="14.28515625" style="1" customWidth="1"/>
    <col min="10" max="10" width="7.7109375" style="1" customWidth="1"/>
    <col min="11" max="11" width="10.5703125" style="1" customWidth="1"/>
    <col min="12" max="12" width="9.140625" style="1"/>
    <col min="13" max="13" width="15.85546875" bestFit="1" customWidth="1"/>
  </cols>
  <sheetData>
    <row r="1" spans="1:13" ht="52.5" customHeight="1" x14ac:dyDescent="0.25">
      <c r="A1" s="68" t="s">
        <v>1</v>
      </c>
      <c r="B1" s="68" t="s">
        <v>0</v>
      </c>
      <c r="C1" s="68" t="s">
        <v>2</v>
      </c>
      <c r="D1" s="68" t="s">
        <v>18</v>
      </c>
      <c r="E1" s="68" t="s">
        <v>21</v>
      </c>
      <c r="F1" s="68" t="s">
        <v>12</v>
      </c>
      <c r="G1" s="69" t="s">
        <v>35</v>
      </c>
      <c r="H1" s="69" t="s">
        <v>36</v>
      </c>
      <c r="I1" s="70" t="s">
        <v>37</v>
      </c>
      <c r="J1" s="70" t="s">
        <v>38</v>
      </c>
      <c r="K1" s="70" t="s">
        <v>39</v>
      </c>
    </row>
    <row r="2" spans="1:13" x14ac:dyDescent="0.25">
      <c r="A2" s="71">
        <v>1</v>
      </c>
      <c r="B2" s="72">
        <v>102</v>
      </c>
      <c r="C2" s="72">
        <v>1</v>
      </c>
      <c r="D2" s="72" t="s">
        <v>19</v>
      </c>
      <c r="E2" s="72">
        <v>349</v>
      </c>
      <c r="F2" s="72">
        <f>E2*1.1</f>
        <v>383.90000000000003</v>
      </c>
      <c r="G2" s="71">
        <v>9600</v>
      </c>
      <c r="H2" s="56">
        <f>E2*G2</f>
        <v>3350400</v>
      </c>
      <c r="I2" s="56">
        <f>H2*1.06</f>
        <v>3551424</v>
      </c>
      <c r="J2" s="73">
        <f t="shared" ref="J2:J12" si="0">MROUND((I2*0.025/12),500)</f>
        <v>7500</v>
      </c>
      <c r="K2" s="58">
        <f>F2*2400</f>
        <v>921360.00000000012</v>
      </c>
      <c r="M2" s="28">
        <f>H2/F2</f>
        <v>8727.2727272727261</v>
      </c>
    </row>
    <row r="3" spans="1:13" x14ac:dyDescent="0.25">
      <c r="A3" s="71">
        <v>2</v>
      </c>
      <c r="B3" s="72">
        <v>103</v>
      </c>
      <c r="C3" s="72">
        <v>1</v>
      </c>
      <c r="D3" s="72" t="s">
        <v>19</v>
      </c>
      <c r="E3" s="72">
        <v>351</v>
      </c>
      <c r="F3" s="72">
        <f t="shared" ref="F3:F12" si="1">E3*1.1</f>
        <v>386.1</v>
      </c>
      <c r="G3" s="71">
        <f t="shared" ref="G3:G12" si="2">G2</f>
        <v>9600</v>
      </c>
      <c r="H3" s="56">
        <f t="shared" ref="H3:H12" si="3">E3*G3</f>
        <v>3369600</v>
      </c>
      <c r="I3" s="56">
        <f t="shared" ref="I3:I12" si="4">H3*1.06</f>
        <v>3571776</v>
      </c>
      <c r="J3" s="73">
        <f t="shared" si="0"/>
        <v>7500</v>
      </c>
      <c r="K3" s="58">
        <f t="shared" ref="K3:K12" si="5">F3*2400</f>
        <v>926640</v>
      </c>
    </row>
    <row r="4" spans="1:13" x14ac:dyDescent="0.25">
      <c r="A4" s="71">
        <v>3</v>
      </c>
      <c r="B4" s="72">
        <v>104</v>
      </c>
      <c r="C4" s="72">
        <v>1</v>
      </c>
      <c r="D4" s="72" t="s">
        <v>19</v>
      </c>
      <c r="E4" s="72">
        <v>366</v>
      </c>
      <c r="F4" s="72">
        <f t="shared" si="1"/>
        <v>402.6</v>
      </c>
      <c r="G4" s="71">
        <f t="shared" si="2"/>
        <v>9600</v>
      </c>
      <c r="H4" s="56">
        <f t="shared" si="3"/>
        <v>3513600</v>
      </c>
      <c r="I4" s="56">
        <f t="shared" si="4"/>
        <v>3724416</v>
      </c>
      <c r="J4" s="73">
        <f t="shared" si="0"/>
        <v>8000</v>
      </c>
      <c r="K4" s="58">
        <f t="shared" si="5"/>
        <v>966240</v>
      </c>
    </row>
    <row r="5" spans="1:13" x14ac:dyDescent="0.25">
      <c r="A5" s="71">
        <v>4</v>
      </c>
      <c r="B5" s="72">
        <v>202</v>
      </c>
      <c r="C5" s="72">
        <v>2</v>
      </c>
      <c r="D5" s="72" t="s">
        <v>19</v>
      </c>
      <c r="E5" s="72">
        <v>349</v>
      </c>
      <c r="F5" s="72">
        <f t="shared" si="1"/>
        <v>383.90000000000003</v>
      </c>
      <c r="G5" s="71">
        <f t="shared" si="2"/>
        <v>9600</v>
      </c>
      <c r="H5" s="56">
        <f t="shared" si="3"/>
        <v>3350400</v>
      </c>
      <c r="I5" s="56">
        <f t="shared" si="4"/>
        <v>3551424</v>
      </c>
      <c r="J5" s="73">
        <f t="shared" si="0"/>
        <v>7500</v>
      </c>
      <c r="K5" s="58">
        <f t="shared" si="5"/>
        <v>921360.00000000012</v>
      </c>
    </row>
    <row r="6" spans="1:13" x14ac:dyDescent="0.25">
      <c r="A6" s="71">
        <v>5</v>
      </c>
      <c r="B6" s="72">
        <v>203</v>
      </c>
      <c r="C6" s="72">
        <v>2</v>
      </c>
      <c r="D6" s="72" t="s">
        <v>19</v>
      </c>
      <c r="E6" s="72">
        <v>351</v>
      </c>
      <c r="F6" s="72">
        <f t="shared" si="1"/>
        <v>386.1</v>
      </c>
      <c r="G6" s="71">
        <f t="shared" si="2"/>
        <v>9600</v>
      </c>
      <c r="H6" s="56">
        <f t="shared" si="3"/>
        <v>3369600</v>
      </c>
      <c r="I6" s="56">
        <f t="shared" si="4"/>
        <v>3571776</v>
      </c>
      <c r="J6" s="73">
        <f t="shared" si="0"/>
        <v>7500</v>
      </c>
      <c r="K6" s="58">
        <f t="shared" si="5"/>
        <v>926640</v>
      </c>
    </row>
    <row r="7" spans="1:13" ht="15.75" customHeight="1" x14ac:dyDescent="0.25">
      <c r="A7" s="71">
        <v>6</v>
      </c>
      <c r="B7" s="72">
        <v>204</v>
      </c>
      <c r="C7" s="72">
        <v>2</v>
      </c>
      <c r="D7" s="72" t="s">
        <v>19</v>
      </c>
      <c r="E7" s="72">
        <v>366</v>
      </c>
      <c r="F7" s="72">
        <f t="shared" si="1"/>
        <v>402.6</v>
      </c>
      <c r="G7" s="71">
        <f t="shared" si="2"/>
        <v>9600</v>
      </c>
      <c r="H7" s="56">
        <f t="shared" si="3"/>
        <v>3513600</v>
      </c>
      <c r="I7" s="56">
        <f t="shared" si="4"/>
        <v>3724416</v>
      </c>
      <c r="J7" s="73">
        <f t="shared" si="0"/>
        <v>8000</v>
      </c>
      <c r="K7" s="58">
        <f t="shared" si="5"/>
        <v>966240</v>
      </c>
    </row>
    <row r="8" spans="1:13" x14ac:dyDescent="0.25">
      <c r="A8" s="71">
        <v>7</v>
      </c>
      <c r="B8" s="72">
        <v>403</v>
      </c>
      <c r="C8" s="72">
        <v>4</v>
      </c>
      <c r="D8" s="72" t="s">
        <v>19</v>
      </c>
      <c r="E8" s="72">
        <v>351</v>
      </c>
      <c r="F8" s="72">
        <f t="shared" si="1"/>
        <v>386.1</v>
      </c>
      <c r="G8" s="71">
        <f t="shared" si="2"/>
        <v>9600</v>
      </c>
      <c r="H8" s="56">
        <f t="shared" si="3"/>
        <v>3369600</v>
      </c>
      <c r="I8" s="56">
        <f t="shared" si="4"/>
        <v>3571776</v>
      </c>
      <c r="J8" s="73">
        <f t="shared" si="0"/>
        <v>7500</v>
      </c>
      <c r="K8" s="58">
        <f t="shared" si="5"/>
        <v>926640</v>
      </c>
    </row>
    <row r="9" spans="1:13" x14ac:dyDescent="0.25">
      <c r="A9" s="71">
        <v>8</v>
      </c>
      <c r="B9" s="72">
        <v>404</v>
      </c>
      <c r="C9" s="72">
        <v>4</v>
      </c>
      <c r="D9" s="72" t="s">
        <v>19</v>
      </c>
      <c r="E9" s="72">
        <v>366</v>
      </c>
      <c r="F9" s="72">
        <f t="shared" si="1"/>
        <v>402.6</v>
      </c>
      <c r="G9" s="71">
        <f t="shared" si="2"/>
        <v>9600</v>
      </c>
      <c r="H9" s="56">
        <f t="shared" si="3"/>
        <v>3513600</v>
      </c>
      <c r="I9" s="56">
        <f t="shared" si="4"/>
        <v>3724416</v>
      </c>
      <c r="J9" s="73">
        <f t="shared" si="0"/>
        <v>8000</v>
      </c>
      <c r="K9" s="58">
        <f t="shared" si="5"/>
        <v>966240</v>
      </c>
    </row>
    <row r="10" spans="1:13" x14ac:dyDescent="0.25">
      <c r="A10" s="71">
        <v>9</v>
      </c>
      <c r="B10" s="72">
        <v>602</v>
      </c>
      <c r="C10" s="72">
        <v>6</v>
      </c>
      <c r="D10" s="72" t="s">
        <v>19</v>
      </c>
      <c r="E10" s="72">
        <v>349</v>
      </c>
      <c r="F10" s="72">
        <f t="shared" si="1"/>
        <v>383.90000000000003</v>
      </c>
      <c r="G10" s="71">
        <f t="shared" si="2"/>
        <v>9600</v>
      </c>
      <c r="H10" s="56">
        <f t="shared" si="3"/>
        <v>3350400</v>
      </c>
      <c r="I10" s="56">
        <f t="shared" si="4"/>
        <v>3551424</v>
      </c>
      <c r="J10" s="73">
        <f t="shared" si="0"/>
        <v>7500</v>
      </c>
      <c r="K10" s="58">
        <f t="shared" si="5"/>
        <v>921360.00000000012</v>
      </c>
    </row>
    <row r="11" spans="1:13" x14ac:dyDescent="0.25">
      <c r="A11" s="71">
        <v>10</v>
      </c>
      <c r="B11" s="72">
        <v>802</v>
      </c>
      <c r="C11" s="72">
        <v>8</v>
      </c>
      <c r="D11" s="72" t="s">
        <v>19</v>
      </c>
      <c r="E11" s="72">
        <v>349</v>
      </c>
      <c r="F11" s="72">
        <f t="shared" si="1"/>
        <v>383.90000000000003</v>
      </c>
      <c r="G11" s="71">
        <f t="shared" si="2"/>
        <v>9600</v>
      </c>
      <c r="H11" s="56">
        <f t="shared" si="3"/>
        <v>3350400</v>
      </c>
      <c r="I11" s="56">
        <f t="shared" si="4"/>
        <v>3551424</v>
      </c>
      <c r="J11" s="73">
        <f t="shared" si="0"/>
        <v>7500</v>
      </c>
      <c r="K11" s="58">
        <f t="shared" si="5"/>
        <v>921360.00000000012</v>
      </c>
    </row>
    <row r="12" spans="1:13" x14ac:dyDescent="0.25">
      <c r="A12" s="71">
        <v>11</v>
      </c>
      <c r="B12" s="72">
        <v>1202</v>
      </c>
      <c r="C12" s="72">
        <v>12</v>
      </c>
      <c r="D12" s="72" t="s">
        <v>19</v>
      </c>
      <c r="E12" s="72">
        <v>349</v>
      </c>
      <c r="F12" s="72">
        <f t="shared" si="1"/>
        <v>383.90000000000003</v>
      </c>
      <c r="G12" s="71">
        <f t="shared" si="2"/>
        <v>9600</v>
      </c>
      <c r="H12" s="56">
        <f t="shared" si="3"/>
        <v>3350400</v>
      </c>
      <c r="I12" s="56">
        <f t="shared" si="4"/>
        <v>3551424</v>
      </c>
      <c r="J12" s="73">
        <f t="shared" si="0"/>
        <v>7500</v>
      </c>
      <c r="K12" s="58">
        <f t="shared" si="5"/>
        <v>921360.00000000012</v>
      </c>
    </row>
    <row r="13" spans="1:13" x14ac:dyDescent="0.25">
      <c r="A13" s="74" t="s">
        <v>3</v>
      </c>
      <c r="B13" s="75"/>
      <c r="C13" s="75"/>
      <c r="D13" s="76"/>
      <c r="E13" s="77">
        <f>SUM(E2:E12)</f>
        <v>3896</v>
      </c>
      <c r="F13" s="77">
        <f>SUM(F2:F12)</f>
        <v>4285.5999999999995</v>
      </c>
      <c r="G13" s="71"/>
      <c r="H13" s="63">
        <f>SUM(H2:H12)</f>
        <v>37401600</v>
      </c>
      <c r="I13" s="63">
        <f>SUM(I2:I12)</f>
        <v>39645696</v>
      </c>
      <c r="J13" s="78"/>
      <c r="K13" s="65">
        <f>SUM(K2:K12)</f>
        <v>10285440</v>
      </c>
    </row>
    <row r="14" spans="1:13" x14ac:dyDescent="0.25">
      <c r="A14" s="29"/>
      <c r="B14" s="29"/>
      <c r="C14" s="29"/>
      <c r="D14" s="29"/>
      <c r="F14" s="31"/>
      <c r="G14" s="29"/>
      <c r="H14" s="32"/>
      <c r="I14" s="32"/>
      <c r="J14" s="33"/>
      <c r="K14" s="32"/>
    </row>
    <row r="15" spans="1:13" x14ac:dyDescent="0.25">
      <c r="A15" s="34"/>
      <c r="B15" s="34"/>
      <c r="C15" s="34"/>
      <c r="D15" s="34"/>
      <c r="E15" s="34"/>
      <c r="F15" s="34"/>
      <c r="G15" s="34"/>
      <c r="H15" s="35"/>
      <c r="I15" s="35"/>
      <c r="J15" s="35"/>
      <c r="K15" s="35"/>
      <c r="M15" s="27">
        <f>F13*2400</f>
        <v>10285439.999999998</v>
      </c>
    </row>
    <row r="16" spans="1:13" x14ac:dyDescent="0.25">
      <c r="A16" s="29"/>
      <c r="B16" s="29"/>
      <c r="C16" s="29"/>
      <c r="D16" s="29"/>
      <c r="F16" s="31"/>
      <c r="G16" s="29"/>
      <c r="H16" s="32"/>
      <c r="I16" s="32"/>
      <c r="J16" s="33"/>
      <c r="K16" s="32"/>
    </row>
    <row r="17" spans="1:13" x14ac:dyDescent="0.25">
      <c r="A17" s="29"/>
      <c r="B17" s="29"/>
      <c r="C17" s="29"/>
      <c r="D17" s="29"/>
      <c r="F17" s="31"/>
      <c r="G17" s="29"/>
      <c r="H17" s="32"/>
      <c r="I17" s="32"/>
      <c r="J17" s="33"/>
      <c r="K17" s="32"/>
    </row>
    <row r="18" spans="1:13" x14ac:dyDescent="0.25">
      <c r="A18" s="29"/>
      <c r="B18" s="29"/>
      <c r="C18" s="29"/>
      <c r="D18" s="29"/>
      <c r="F18" s="31"/>
      <c r="G18" s="29"/>
      <c r="H18" s="32"/>
      <c r="I18" s="32"/>
      <c r="J18" s="33"/>
      <c r="K18" s="32"/>
    </row>
    <row r="19" spans="1:13" x14ac:dyDescent="0.25">
      <c r="A19" s="29"/>
      <c r="B19" s="29"/>
      <c r="C19" s="29"/>
      <c r="D19" s="29"/>
      <c r="F19" s="31"/>
      <c r="G19" s="29"/>
      <c r="H19" s="32"/>
      <c r="I19" s="32"/>
      <c r="J19" s="33"/>
      <c r="K19" s="32"/>
    </row>
    <row r="20" spans="1:13" x14ac:dyDescent="0.25">
      <c r="A20" s="29"/>
      <c r="B20" s="29"/>
      <c r="C20" s="29"/>
      <c r="D20" s="29"/>
      <c r="F20" s="31"/>
      <c r="G20" s="29"/>
      <c r="H20" s="32"/>
      <c r="I20" s="32"/>
      <c r="J20" s="33"/>
      <c r="K20" s="32"/>
    </row>
    <row r="21" spans="1:13" x14ac:dyDescent="0.25">
      <c r="A21" s="29"/>
      <c r="B21" s="29"/>
      <c r="C21" s="29"/>
      <c r="D21" s="29"/>
      <c r="F21" s="31"/>
      <c r="G21" s="29"/>
      <c r="H21" s="32"/>
      <c r="I21" s="32"/>
      <c r="J21" s="33"/>
      <c r="K21" s="32"/>
    </row>
    <row r="22" spans="1:13" x14ac:dyDescent="0.25">
      <c r="A22" s="29"/>
      <c r="B22" s="29"/>
      <c r="C22" s="29"/>
      <c r="D22" s="29"/>
      <c r="F22" s="31"/>
      <c r="G22" s="29"/>
      <c r="H22" s="32"/>
      <c r="I22" s="32"/>
      <c r="J22" s="33"/>
      <c r="K22" s="32"/>
    </row>
    <row r="23" spans="1:13" x14ac:dyDescent="0.25">
      <c r="A23" s="29"/>
      <c r="B23" s="29"/>
      <c r="C23" s="29"/>
      <c r="D23" s="29"/>
      <c r="F23" s="31"/>
      <c r="G23" s="29"/>
      <c r="H23" s="32"/>
      <c r="I23" s="32"/>
      <c r="J23" s="33"/>
      <c r="K23" s="32"/>
    </row>
    <row r="24" spans="1:13" x14ac:dyDescent="0.25">
      <c r="A24" s="29"/>
      <c r="B24" s="29"/>
      <c r="C24" s="29"/>
      <c r="D24" s="29"/>
      <c r="F24" s="31"/>
      <c r="G24" s="29"/>
      <c r="H24" s="32"/>
      <c r="I24" s="32"/>
      <c r="J24" s="33"/>
      <c r="K24" s="32"/>
    </row>
    <row r="25" spans="1:13" x14ac:dyDescent="0.25">
      <c r="A25" s="29"/>
      <c r="B25" s="29"/>
      <c r="C25" s="29"/>
      <c r="D25" s="29"/>
      <c r="F25" s="31"/>
      <c r="G25" s="29"/>
      <c r="H25" s="32"/>
      <c r="I25" s="32"/>
      <c r="J25" s="33"/>
      <c r="K25" s="32"/>
    </row>
    <row r="26" spans="1:13" s="1" customFormat="1" x14ac:dyDescent="0.25">
      <c r="A26" s="29"/>
      <c r="B26" s="29"/>
      <c r="C26" s="29"/>
      <c r="D26" s="29"/>
      <c r="E26" s="30"/>
      <c r="F26" s="31"/>
      <c r="G26" s="29"/>
      <c r="H26" s="32"/>
      <c r="I26" s="32"/>
      <c r="J26" s="33"/>
      <c r="K26" s="32"/>
      <c r="M26"/>
    </row>
    <row r="27" spans="1:13" s="1" customFormat="1" x14ac:dyDescent="0.25">
      <c r="A27" s="29"/>
      <c r="B27" s="29"/>
      <c r="C27" s="29"/>
      <c r="D27" s="29"/>
      <c r="E27" s="30"/>
      <c r="F27" s="31"/>
      <c r="G27" s="29"/>
      <c r="H27" s="32"/>
      <c r="I27" s="32"/>
      <c r="J27" s="33"/>
      <c r="K27" s="32"/>
      <c r="M27"/>
    </row>
    <row r="28" spans="1:13" s="1" customFormat="1" x14ac:dyDescent="0.25">
      <c r="A28" s="29"/>
      <c r="B28" s="29"/>
      <c r="C28" s="29"/>
      <c r="D28" s="29"/>
      <c r="E28" s="30"/>
      <c r="F28" s="31"/>
      <c r="G28" s="29"/>
      <c r="H28" s="32"/>
      <c r="I28" s="32"/>
      <c r="J28" s="33"/>
      <c r="K28" s="32"/>
      <c r="M28"/>
    </row>
    <row r="29" spans="1:13" s="1" customFormat="1" x14ac:dyDescent="0.25">
      <c r="A29" s="29"/>
      <c r="B29" s="29"/>
      <c r="C29" s="29"/>
      <c r="D29" s="29"/>
      <c r="E29" s="30"/>
      <c r="F29" s="31"/>
      <c r="G29" s="29"/>
      <c r="H29" s="32"/>
      <c r="I29" s="32"/>
      <c r="J29" s="33"/>
      <c r="K29" s="32"/>
      <c r="M29"/>
    </row>
    <row r="30" spans="1:13" s="1" customFormat="1" x14ac:dyDescent="0.25">
      <c r="A30" s="29"/>
      <c r="B30" s="29"/>
      <c r="C30" s="29"/>
      <c r="D30" s="29"/>
      <c r="E30" s="30"/>
      <c r="F30" s="31"/>
      <c r="G30" s="29"/>
      <c r="H30" s="32"/>
      <c r="I30" s="32"/>
      <c r="J30" s="33"/>
      <c r="K30" s="32"/>
      <c r="M30"/>
    </row>
    <row r="31" spans="1:13" s="1" customFormat="1" x14ac:dyDescent="0.25">
      <c r="A31" s="29"/>
      <c r="B31" s="29"/>
      <c r="C31" s="29"/>
      <c r="D31" s="29"/>
      <c r="E31" s="30"/>
      <c r="F31" s="31"/>
      <c r="G31" s="29"/>
      <c r="H31" s="32"/>
      <c r="I31" s="32"/>
      <c r="J31" s="33"/>
      <c r="K31" s="32"/>
      <c r="M31"/>
    </row>
    <row r="32" spans="1:13" s="1" customFormat="1" x14ac:dyDescent="0.25">
      <c r="A32" s="29"/>
      <c r="B32" s="29"/>
      <c r="C32" s="29"/>
      <c r="D32" s="29"/>
      <c r="E32" s="30"/>
      <c r="F32" s="31"/>
      <c r="G32" s="29"/>
      <c r="H32" s="32"/>
      <c r="I32" s="32"/>
      <c r="J32" s="33"/>
      <c r="K32" s="32"/>
      <c r="M32"/>
    </row>
    <row r="33" spans="1:13" s="1" customFormat="1" x14ac:dyDescent="0.25">
      <c r="A33" s="29"/>
      <c r="B33" s="29"/>
      <c r="C33" s="29"/>
      <c r="D33" s="29"/>
      <c r="E33" s="30"/>
      <c r="F33" s="31"/>
      <c r="G33" s="29"/>
      <c r="H33" s="32"/>
      <c r="I33" s="32"/>
      <c r="J33" s="33"/>
      <c r="K33" s="32"/>
      <c r="M33"/>
    </row>
    <row r="34" spans="1:13" s="1" customFormat="1" x14ac:dyDescent="0.25">
      <c r="A34" s="29"/>
      <c r="B34" s="29"/>
      <c r="C34" s="29"/>
      <c r="D34" s="29"/>
      <c r="E34" s="30"/>
      <c r="F34" s="31"/>
      <c r="G34" s="29"/>
      <c r="H34" s="32"/>
      <c r="I34" s="32"/>
      <c r="J34" s="33"/>
      <c r="K34" s="32"/>
      <c r="M34"/>
    </row>
    <row r="35" spans="1:13" s="1" customFormat="1" x14ac:dyDescent="0.25">
      <c r="A35" s="29"/>
      <c r="B35" s="29"/>
      <c r="C35" s="29"/>
      <c r="D35" s="29"/>
      <c r="E35" s="30"/>
      <c r="F35" s="31"/>
      <c r="G35" s="29"/>
      <c r="H35" s="32"/>
      <c r="I35" s="32"/>
      <c r="J35" s="33"/>
      <c r="K35" s="32"/>
      <c r="M35"/>
    </row>
    <row r="36" spans="1:13" s="1" customFormat="1" x14ac:dyDescent="0.25">
      <c r="A36" s="29"/>
      <c r="B36" s="29"/>
      <c r="C36" s="29"/>
      <c r="D36" s="29"/>
      <c r="E36" s="30"/>
      <c r="F36" s="31"/>
      <c r="G36" s="29"/>
      <c r="H36" s="32"/>
      <c r="I36" s="32"/>
      <c r="J36" s="33"/>
      <c r="K36" s="32"/>
      <c r="M36"/>
    </row>
    <row r="37" spans="1:13" s="1" customFormat="1" x14ac:dyDescent="0.25">
      <c r="A37" s="29"/>
      <c r="B37" s="29"/>
      <c r="C37" s="29"/>
      <c r="D37" s="29"/>
      <c r="E37" s="30"/>
      <c r="F37" s="31"/>
      <c r="G37" s="29"/>
      <c r="H37" s="32"/>
      <c r="I37" s="32"/>
      <c r="J37" s="33"/>
      <c r="K37" s="32"/>
      <c r="M37"/>
    </row>
    <row r="38" spans="1:13" s="1" customFormat="1" x14ac:dyDescent="0.25">
      <c r="A38" s="29"/>
      <c r="B38" s="29"/>
      <c r="C38" s="29"/>
      <c r="D38" s="29"/>
      <c r="E38" s="30"/>
      <c r="F38" s="31"/>
      <c r="G38" s="29"/>
      <c r="H38" s="32"/>
      <c r="I38" s="32"/>
      <c r="J38" s="33"/>
      <c r="K38" s="32"/>
      <c r="M38"/>
    </row>
    <row r="39" spans="1:13" s="1" customFormat="1" x14ac:dyDescent="0.25">
      <c r="A39" s="29"/>
      <c r="B39" s="29"/>
      <c r="C39" s="29"/>
      <c r="D39" s="29"/>
      <c r="E39" s="30"/>
      <c r="F39" s="31"/>
      <c r="G39" s="29"/>
      <c r="H39" s="32"/>
      <c r="I39" s="32"/>
      <c r="J39" s="33"/>
      <c r="K39" s="32"/>
      <c r="M39"/>
    </row>
    <row r="40" spans="1:13" s="1" customFormat="1" x14ac:dyDescent="0.25">
      <c r="A40" s="29"/>
      <c r="B40" s="29"/>
      <c r="C40" s="29"/>
      <c r="D40" s="29"/>
      <c r="E40" s="30"/>
      <c r="F40" s="31"/>
      <c r="G40" s="29"/>
      <c r="H40" s="32"/>
      <c r="I40" s="32"/>
      <c r="J40" s="33"/>
      <c r="K40" s="32"/>
      <c r="M40"/>
    </row>
    <row r="41" spans="1:13" s="1" customFormat="1" x14ac:dyDescent="0.25">
      <c r="A41" s="29"/>
      <c r="B41" s="29"/>
      <c r="C41" s="29"/>
      <c r="D41" s="29"/>
      <c r="E41" s="30"/>
      <c r="F41" s="31"/>
      <c r="G41" s="29"/>
      <c r="H41" s="32"/>
      <c r="I41" s="32"/>
      <c r="J41" s="33"/>
      <c r="K41" s="32"/>
      <c r="M41"/>
    </row>
    <row r="42" spans="1:13" s="1" customFormat="1" x14ac:dyDescent="0.25">
      <c r="A42" s="29"/>
      <c r="B42" s="29"/>
      <c r="C42" s="29"/>
      <c r="D42" s="29"/>
      <c r="E42" s="30"/>
      <c r="F42" s="31"/>
      <c r="G42" s="29"/>
      <c r="H42" s="32"/>
      <c r="I42" s="32"/>
      <c r="J42" s="33"/>
      <c r="K42" s="32"/>
      <c r="M42"/>
    </row>
    <row r="43" spans="1:13" s="1" customFormat="1" x14ac:dyDescent="0.25">
      <c r="A43" s="29"/>
      <c r="B43" s="29"/>
      <c r="C43" s="29"/>
      <c r="D43" s="29"/>
      <c r="E43" s="30"/>
      <c r="F43" s="31"/>
      <c r="G43" s="29"/>
      <c r="H43" s="32"/>
      <c r="I43" s="32"/>
      <c r="J43" s="33"/>
      <c r="K43" s="32"/>
      <c r="M43"/>
    </row>
    <row r="44" spans="1:13" s="1" customFormat="1" x14ac:dyDescent="0.25">
      <c r="A44" s="29"/>
      <c r="B44" s="29"/>
      <c r="C44" s="29"/>
      <c r="D44" s="29"/>
      <c r="E44" s="30"/>
      <c r="F44" s="31"/>
      <c r="G44" s="29"/>
      <c r="H44" s="32"/>
      <c r="I44" s="32"/>
      <c r="J44" s="33"/>
      <c r="K44" s="32"/>
      <c r="M44"/>
    </row>
    <row r="45" spans="1:13" s="1" customFormat="1" x14ac:dyDescent="0.25">
      <c r="A45" s="29"/>
      <c r="B45" s="29"/>
      <c r="C45" s="29"/>
      <c r="D45" s="29"/>
      <c r="E45" s="30"/>
      <c r="F45" s="31"/>
      <c r="G45" s="29"/>
      <c r="H45" s="32"/>
      <c r="I45" s="32"/>
      <c r="J45" s="33"/>
      <c r="K45" s="32"/>
      <c r="M45"/>
    </row>
    <row r="46" spans="1:13" s="1" customFormat="1" x14ac:dyDescent="0.25">
      <c r="A46" s="29"/>
      <c r="B46" s="29"/>
      <c r="C46" s="29"/>
      <c r="D46" s="29"/>
      <c r="E46" s="30"/>
      <c r="F46" s="31"/>
      <c r="G46" s="29"/>
      <c r="H46" s="32"/>
      <c r="I46" s="32"/>
      <c r="J46" s="33"/>
      <c r="K46" s="32"/>
      <c r="M46"/>
    </row>
    <row r="47" spans="1:13" s="1" customFormat="1" x14ac:dyDescent="0.25">
      <c r="A47" s="29"/>
      <c r="B47" s="29"/>
      <c r="C47" s="29"/>
      <c r="D47" s="29"/>
      <c r="E47" s="30"/>
      <c r="F47" s="31"/>
      <c r="G47" s="29"/>
      <c r="H47" s="32"/>
      <c r="I47" s="32"/>
      <c r="J47" s="33"/>
      <c r="K47" s="32"/>
      <c r="M47"/>
    </row>
    <row r="48" spans="1:13" s="1" customFormat="1" x14ac:dyDescent="0.25">
      <c r="A48" s="29"/>
      <c r="B48" s="29"/>
      <c r="C48" s="29"/>
      <c r="D48" s="29"/>
      <c r="E48" s="30"/>
      <c r="F48" s="31"/>
      <c r="G48" s="29"/>
      <c r="H48" s="32"/>
      <c r="I48" s="32"/>
      <c r="J48" s="33"/>
      <c r="K48" s="32"/>
      <c r="M48"/>
    </row>
    <row r="49" spans="1:13" s="1" customFormat="1" x14ac:dyDescent="0.25">
      <c r="A49" s="29"/>
      <c r="B49" s="29"/>
      <c r="C49" s="29"/>
      <c r="D49" s="29"/>
      <c r="E49" s="30"/>
      <c r="F49" s="31"/>
      <c r="G49" s="29"/>
      <c r="H49" s="32"/>
      <c r="I49" s="32"/>
      <c r="J49" s="33"/>
      <c r="K49" s="32"/>
      <c r="M49"/>
    </row>
    <row r="50" spans="1:13" s="1" customFormat="1" x14ac:dyDescent="0.25">
      <c r="A50" s="29"/>
      <c r="B50" s="29"/>
      <c r="C50" s="29"/>
      <c r="D50" s="29"/>
      <c r="E50" s="30"/>
      <c r="F50" s="31"/>
      <c r="G50" s="29"/>
      <c r="H50" s="32"/>
      <c r="I50" s="32"/>
      <c r="J50" s="33"/>
      <c r="K50" s="32"/>
      <c r="M50"/>
    </row>
    <row r="51" spans="1:13" s="1" customFormat="1" x14ac:dyDescent="0.25">
      <c r="A51" s="29"/>
      <c r="B51" s="29"/>
      <c r="C51" s="29"/>
      <c r="D51" s="29"/>
      <c r="E51" s="30"/>
      <c r="F51" s="31"/>
      <c r="G51" s="29"/>
      <c r="H51" s="32"/>
      <c r="I51" s="32"/>
      <c r="J51" s="33"/>
      <c r="K51" s="32"/>
      <c r="M51"/>
    </row>
    <row r="52" spans="1:13" s="1" customFormat="1" x14ac:dyDescent="0.25">
      <c r="A52" s="29"/>
      <c r="B52" s="29"/>
      <c r="C52" s="29"/>
      <c r="D52" s="29"/>
      <c r="E52" s="30"/>
      <c r="F52" s="31"/>
      <c r="G52" s="29"/>
      <c r="H52" s="32"/>
      <c r="I52" s="32"/>
      <c r="J52" s="33"/>
      <c r="K52" s="32"/>
      <c r="M52"/>
    </row>
    <row r="53" spans="1:13" s="1" customFormat="1" x14ac:dyDescent="0.25">
      <c r="A53" s="29"/>
      <c r="B53" s="29"/>
      <c r="C53" s="29"/>
      <c r="D53" s="29"/>
      <c r="E53" s="30"/>
      <c r="F53" s="31"/>
      <c r="G53" s="29"/>
      <c r="H53" s="32"/>
      <c r="I53" s="32"/>
      <c r="J53" s="33"/>
      <c r="K53" s="32"/>
      <c r="M53"/>
    </row>
    <row r="54" spans="1:13" s="1" customFormat="1" x14ac:dyDescent="0.25">
      <c r="A54" s="47"/>
      <c r="B54" s="47"/>
      <c r="C54" s="47"/>
      <c r="D54" s="36"/>
      <c r="E54" s="37"/>
      <c r="F54" s="38"/>
      <c r="G54" s="29"/>
      <c r="H54" s="39"/>
      <c r="I54" s="39"/>
      <c r="J54" s="40"/>
      <c r="K54" s="39"/>
      <c r="M54"/>
    </row>
    <row r="58" spans="1:13" s="1" customFormat="1" x14ac:dyDescent="0.25">
      <c r="A58" s="41"/>
      <c r="B58" s="41"/>
      <c r="C58" s="41"/>
      <c r="D58" s="41"/>
      <c r="E58" s="30"/>
      <c r="F58" s="42"/>
      <c r="G58" s="43"/>
      <c r="K58" s="3"/>
      <c r="M58"/>
    </row>
  </sheetData>
  <mergeCells count="2">
    <mergeCell ref="A13:D13"/>
    <mergeCell ref="A54:C5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topLeftCell="C1" zoomScaleNormal="100" workbookViewId="0">
      <selection activeCell="G15" sqref="G15"/>
    </sheetView>
  </sheetViews>
  <sheetFormatPr defaultRowHeight="15" x14ac:dyDescent="0.25"/>
  <cols>
    <col min="2" max="2" width="18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7" t="s">
        <v>4</v>
      </c>
      <c r="B1" s="7" t="s">
        <v>15</v>
      </c>
      <c r="C1" s="7" t="s">
        <v>10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K1" s="1"/>
      <c r="L1" s="1"/>
      <c r="M1" s="1"/>
    </row>
    <row r="2" spans="1:13" ht="49.5" x14ac:dyDescent="0.25">
      <c r="A2" s="8">
        <v>1</v>
      </c>
      <c r="B2" s="8" t="s">
        <v>13</v>
      </c>
      <c r="C2" s="9" t="s">
        <v>16</v>
      </c>
      <c r="D2" s="10">
        <v>24</v>
      </c>
      <c r="E2" s="11">
        <v>28614</v>
      </c>
      <c r="F2" s="12">
        <v>31475</v>
      </c>
      <c r="G2" s="13">
        <v>389774280</v>
      </c>
      <c r="H2" s="14">
        <v>401467508</v>
      </c>
      <c r="I2" s="15">
        <v>2600</v>
      </c>
      <c r="J2" s="16">
        <f>F2*I2</f>
        <v>81835000</v>
      </c>
      <c r="K2" s="15">
        <v>5</v>
      </c>
      <c r="L2" s="17">
        <f>J2*K2%</f>
        <v>4091750</v>
      </c>
      <c r="M2" s="1"/>
    </row>
    <row r="3" spans="1:13" ht="49.5" x14ac:dyDescent="0.25">
      <c r="A3" s="8">
        <v>2</v>
      </c>
      <c r="B3" s="8" t="s">
        <v>14</v>
      </c>
      <c r="C3" s="9" t="s">
        <v>17</v>
      </c>
      <c r="D3" s="10">
        <f>12+12+14</f>
        <v>38</v>
      </c>
      <c r="E3" s="12">
        <v>53424</v>
      </c>
      <c r="F3" s="12">
        <v>58767</v>
      </c>
      <c r="G3" s="14">
        <v>749190960</v>
      </c>
      <c r="H3" s="14">
        <v>771666690</v>
      </c>
      <c r="I3" s="15">
        <v>2600</v>
      </c>
      <c r="J3" s="16">
        <f>F3*I3</f>
        <v>152794200</v>
      </c>
      <c r="K3" s="15">
        <v>5</v>
      </c>
      <c r="L3" s="17">
        <f>J3*K3%</f>
        <v>7639710</v>
      </c>
      <c r="M3" s="1"/>
    </row>
    <row r="4" spans="1:13" ht="15.75" x14ac:dyDescent="0.25">
      <c r="A4" s="48" t="s">
        <v>11</v>
      </c>
      <c r="B4" s="49"/>
      <c r="C4" s="50"/>
      <c r="D4" s="18">
        <f>D2+D3</f>
        <v>62</v>
      </c>
      <c r="E4" s="19">
        <f>E2+E3</f>
        <v>82038</v>
      </c>
      <c r="F4" s="19">
        <f>F2+F3</f>
        <v>90242</v>
      </c>
      <c r="G4" s="20">
        <f>G2+G3</f>
        <v>1138965240</v>
      </c>
      <c r="H4" s="20">
        <f>H2+H3</f>
        <v>1173134198</v>
      </c>
      <c r="J4" s="21">
        <f>SUM(J2:J3)</f>
        <v>234629200</v>
      </c>
      <c r="K4" s="1"/>
      <c r="L4" s="22">
        <f>SUM(L2:L3)</f>
        <v>11731460</v>
      </c>
      <c r="M4" s="1"/>
    </row>
    <row r="5" spans="1:13" x14ac:dyDescent="0.25">
      <c r="A5" s="1"/>
      <c r="B5" s="1"/>
      <c r="J5" s="3"/>
      <c r="K5" s="1"/>
      <c r="L5" s="1"/>
      <c r="M5" s="1"/>
    </row>
    <row r="6" spans="1:13" x14ac:dyDescent="0.25">
      <c r="A6" s="1"/>
      <c r="B6" s="1"/>
      <c r="J6" s="6">
        <f>90242*2600</f>
        <v>234629200</v>
      </c>
      <c r="K6" s="1"/>
      <c r="L6" s="1"/>
      <c r="M6" s="1"/>
    </row>
    <row r="7" spans="1:13" x14ac:dyDescent="0.25">
      <c r="A7" s="1"/>
      <c r="B7" s="1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5"/>
  <sheetViews>
    <sheetView topLeftCell="A13" zoomScaleNormal="100" workbookViewId="0">
      <selection activeCell="AC59" sqref="AC59"/>
    </sheetView>
  </sheetViews>
  <sheetFormatPr defaultRowHeight="15" x14ac:dyDescent="0.25"/>
  <cols>
    <col min="14" max="14" width="12.28515625" bestFit="1" customWidth="1"/>
    <col min="29" max="29" width="25" customWidth="1"/>
  </cols>
  <sheetData>
    <row r="1" spans="1:5" ht="16.5" x14ac:dyDescent="0.25">
      <c r="A1" s="25"/>
      <c r="B1" s="25"/>
      <c r="C1" s="25"/>
      <c r="D1" s="25"/>
      <c r="E1" s="25"/>
    </row>
    <row r="2" spans="1:5" ht="16.5" x14ac:dyDescent="0.25">
      <c r="A2" s="25"/>
      <c r="B2" s="25"/>
      <c r="C2" s="25"/>
      <c r="D2" s="25"/>
      <c r="E2" s="25"/>
    </row>
    <row r="3" spans="1:5" ht="16.5" x14ac:dyDescent="0.25">
      <c r="A3" s="25"/>
      <c r="B3" s="25"/>
      <c r="C3" s="25"/>
      <c r="D3" s="25"/>
      <c r="E3" s="25"/>
    </row>
    <row r="4" spans="1:5" ht="16.5" x14ac:dyDescent="0.25">
      <c r="A4" s="25"/>
      <c r="B4" s="25"/>
      <c r="C4" s="25"/>
      <c r="D4" s="25"/>
      <c r="E4" s="25"/>
    </row>
    <row r="5" spans="1:5" ht="16.5" x14ac:dyDescent="0.25">
      <c r="A5" s="25"/>
      <c r="B5" s="25"/>
      <c r="C5" s="25"/>
      <c r="D5" s="25"/>
      <c r="E5" s="25"/>
    </row>
    <row r="6" spans="1:5" ht="16.5" x14ac:dyDescent="0.25">
      <c r="A6" s="25"/>
      <c r="B6" s="25"/>
      <c r="C6" s="25"/>
      <c r="D6" s="25"/>
      <c r="E6" s="25"/>
    </row>
    <row r="7" spans="1:5" ht="16.5" x14ac:dyDescent="0.25">
      <c r="A7" s="25"/>
      <c r="B7" s="25"/>
      <c r="C7" s="25"/>
      <c r="D7" s="25"/>
      <c r="E7" s="25"/>
    </row>
    <row r="8" spans="1:5" ht="16.5" x14ac:dyDescent="0.25">
      <c r="A8" s="25"/>
      <c r="B8" s="25"/>
      <c r="C8" s="25"/>
      <c r="D8" s="25"/>
      <c r="E8" s="25"/>
    </row>
    <row r="16" spans="1:5" ht="15.75" thickBot="1" x14ac:dyDescent="0.3"/>
    <row r="17" spans="28:32" ht="17.25" thickBot="1" x14ac:dyDescent="0.3">
      <c r="AB17" s="44">
        <v>1</v>
      </c>
      <c r="AC17" s="44" t="s">
        <v>22</v>
      </c>
      <c r="AD17" s="44">
        <v>32.479999999999997</v>
      </c>
      <c r="AE17" s="26">
        <f>AD17*10.764</f>
        <v>349.61471999999992</v>
      </c>
      <c r="AF17" s="44">
        <v>12</v>
      </c>
    </row>
    <row r="18" spans="28:32" ht="17.25" thickBot="1" x14ac:dyDescent="0.3">
      <c r="AB18" s="45">
        <v>2</v>
      </c>
      <c r="AC18" s="45" t="s">
        <v>23</v>
      </c>
      <c r="AD18" s="45">
        <v>42.13</v>
      </c>
      <c r="AE18" s="26">
        <f t="shared" ref="AE18:AE21" si="0">AD18*10.764</f>
        <v>453.48732000000001</v>
      </c>
      <c r="AF18" s="45">
        <v>12</v>
      </c>
    </row>
    <row r="19" spans="28:32" ht="17.25" thickBot="1" x14ac:dyDescent="0.3">
      <c r="AB19" s="44">
        <v>3</v>
      </c>
      <c r="AC19" s="44" t="s">
        <v>22</v>
      </c>
      <c r="AD19" s="44">
        <v>31.99</v>
      </c>
      <c r="AE19" s="26">
        <f t="shared" si="0"/>
        <v>344.34035999999998</v>
      </c>
      <c r="AF19" s="44">
        <v>11</v>
      </c>
    </row>
    <row r="20" spans="28:32" ht="17.25" thickBot="1" x14ac:dyDescent="0.3">
      <c r="AB20" s="45">
        <v>4</v>
      </c>
      <c r="AC20" s="45" t="s">
        <v>22</v>
      </c>
      <c r="AD20" s="45">
        <v>32.020000000000003</v>
      </c>
      <c r="AE20" s="26">
        <f t="shared" si="0"/>
        <v>344.66327999999999</v>
      </c>
      <c r="AF20" s="45">
        <v>12</v>
      </c>
    </row>
    <row r="21" spans="28:32" ht="17.25" thickBot="1" x14ac:dyDescent="0.3">
      <c r="AB21" s="44">
        <v>5</v>
      </c>
      <c r="AC21" s="44" t="s">
        <v>22</v>
      </c>
      <c r="AD21" s="44">
        <v>32.270000000000003</v>
      </c>
      <c r="AE21" s="26">
        <f t="shared" si="0"/>
        <v>347.35428000000002</v>
      </c>
      <c r="AF21" s="44">
        <v>24</v>
      </c>
    </row>
    <row r="22" spans="28:32" x14ac:dyDescent="0.25">
      <c r="AF22" s="2">
        <f>SUM(AF17:AF21)</f>
        <v>71</v>
      </c>
    </row>
    <row r="31" spans="28:32" ht="14.25" customHeight="1" x14ac:dyDescent="0.25"/>
    <row r="32" spans="28:32" ht="14.25" customHeight="1" x14ac:dyDescent="0.25"/>
    <row r="33" spans="28:32" ht="14.25" customHeight="1" x14ac:dyDescent="0.25"/>
    <row r="34" spans="28:32" ht="14.25" customHeight="1" x14ac:dyDescent="0.25"/>
    <row r="35" spans="28:32" ht="14.25" customHeight="1" x14ac:dyDescent="0.25"/>
    <row r="36" spans="28:32" ht="14.25" customHeight="1" x14ac:dyDescent="0.25"/>
    <row r="37" spans="28:32" ht="14.25" customHeight="1" x14ac:dyDescent="0.25"/>
    <row r="38" spans="28:32" ht="14.25" customHeight="1" x14ac:dyDescent="0.25"/>
    <row r="39" spans="28:32" ht="14.25" customHeight="1" x14ac:dyDescent="0.25"/>
    <row r="40" spans="28:32" ht="14.25" customHeight="1" x14ac:dyDescent="0.25"/>
    <row r="41" spans="28:32" ht="14.25" customHeight="1" x14ac:dyDescent="0.25"/>
    <row r="42" spans="28:32" ht="14.25" customHeight="1" x14ac:dyDescent="0.25"/>
    <row r="45" spans="28:32" ht="15.75" thickBot="1" x14ac:dyDescent="0.3"/>
    <row r="46" spans="28:32" ht="17.25" thickBot="1" x14ac:dyDescent="0.3">
      <c r="AB46" s="4">
        <v>1</v>
      </c>
      <c r="AC46" s="4" t="s">
        <v>22</v>
      </c>
      <c r="AD46" s="4">
        <v>32.43</v>
      </c>
      <c r="AE46" s="26">
        <f t="shared" ref="AE46:AE51" si="1">AD46*10.764</f>
        <v>349.07651999999996</v>
      </c>
      <c r="AF46" s="4">
        <v>12</v>
      </c>
    </row>
    <row r="47" spans="28:32" ht="17.25" thickBot="1" x14ac:dyDescent="0.3">
      <c r="AB47" s="5">
        <v>2</v>
      </c>
      <c r="AC47" s="5" t="s">
        <v>22</v>
      </c>
      <c r="AD47" s="5">
        <v>32.58</v>
      </c>
      <c r="AE47" s="26">
        <f t="shared" si="1"/>
        <v>350.69111999999996</v>
      </c>
      <c r="AF47" s="5">
        <v>12</v>
      </c>
    </row>
    <row r="48" spans="28:32" ht="17.25" thickBot="1" x14ac:dyDescent="0.3">
      <c r="AB48" s="4">
        <v>3</v>
      </c>
      <c r="AC48" s="4" t="s">
        <v>22</v>
      </c>
      <c r="AD48" s="4">
        <v>34.01</v>
      </c>
      <c r="AE48" s="26">
        <f t="shared" si="1"/>
        <v>366.08363999999995</v>
      </c>
      <c r="AF48" s="4">
        <v>11</v>
      </c>
    </row>
    <row r="49" spans="17:32" ht="17.25" thickBot="1" x14ac:dyDescent="0.3">
      <c r="AB49" s="5">
        <v>4</v>
      </c>
      <c r="AC49" s="5" t="s">
        <v>23</v>
      </c>
      <c r="AD49" s="5">
        <v>41.32</v>
      </c>
      <c r="AE49" s="26">
        <f t="shared" si="1"/>
        <v>444.76847999999995</v>
      </c>
      <c r="AF49" s="5">
        <v>12</v>
      </c>
    </row>
    <row r="50" spans="17:32" ht="17.25" thickBot="1" x14ac:dyDescent="0.3">
      <c r="AB50" s="4">
        <v>5</v>
      </c>
      <c r="AC50" s="4" t="s">
        <v>23</v>
      </c>
      <c r="AD50" s="4">
        <v>43.44</v>
      </c>
      <c r="AE50" s="26">
        <f t="shared" si="1"/>
        <v>467.58815999999996</v>
      </c>
      <c r="AF50" s="4">
        <v>12</v>
      </c>
    </row>
    <row r="51" spans="17:32" ht="17.25" thickBot="1" x14ac:dyDescent="0.3">
      <c r="AB51" s="5">
        <v>6</v>
      </c>
      <c r="AC51" s="5" t="s">
        <v>24</v>
      </c>
      <c r="AD51" s="5">
        <v>45.55</v>
      </c>
      <c r="AE51" s="26">
        <f t="shared" si="1"/>
        <v>490.30019999999996</v>
      </c>
      <c r="AF51" s="5">
        <v>12</v>
      </c>
    </row>
    <row r="52" spans="17:32" x14ac:dyDescent="0.25">
      <c r="AF52" s="2">
        <f>SUM(AF46:AF51)</f>
        <v>71</v>
      </c>
    </row>
    <row r="54" spans="17:32" x14ac:dyDescent="0.25">
      <c r="Q54" s="23"/>
      <c r="R54" s="23"/>
      <c r="S54" s="23"/>
      <c r="T54" s="23"/>
      <c r="U54" s="23"/>
    </row>
    <row r="55" spans="17:32" x14ac:dyDescent="0.25">
      <c r="Q55" s="24"/>
      <c r="R55" s="24"/>
      <c r="S55" s="24"/>
      <c r="T55" s="24"/>
      <c r="U55" s="24"/>
    </row>
    <row r="56" spans="17:32" x14ac:dyDescent="0.25">
      <c r="Q56" s="24"/>
      <c r="R56" s="24"/>
      <c r="S56" s="24"/>
      <c r="T56" s="24"/>
      <c r="U56" s="24"/>
    </row>
    <row r="57" spans="17:32" x14ac:dyDescent="0.25">
      <c r="Q57" s="24"/>
      <c r="R57" s="24"/>
      <c r="S57" s="24"/>
      <c r="T57" s="24"/>
      <c r="U57" s="24"/>
    </row>
    <row r="58" spans="17:32" x14ac:dyDescent="0.25">
      <c r="Q58" s="24"/>
      <c r="R58" s="24"/>
      <c r="S58" s="24"/>
      <c r="T58" s="24"/>
      <c r="U58" s="24"/>
    </row>
    <row r="59" spans="17:32" x14ac:dyDescent="0.25">
      <c r="Q59" s="24"/>
      <c r="R59" s="24"/>
      <c r="S59" s="24"/>
      <c r="T59" s="24"/>
      <c r="U59" s="24"/>
    </row>
    <row r="60" spans="17:32" x14ac:dyDescent="0.25">
      <c r="Q60" s="24"/>
      <c r="R60" s="24"/>
      <c r="S60" s="24"/>
      <c r="T60" s="24"/>
      <c r="U60" s="24"/>
    </row>
    <row r="61" spans="17:32" x14ac:dyDescent="0.25">
      <c r="Q61" s="24"/>
      <c r="R61" s="24"/>
      <c r="S61" s="24"/>
      <c r="T61" s="24"/>
      <c r="U61" s="24"/>
    </row>
    <row r="62" spans="17:32" x14ac:dyDescent="0.25">
      <c r="Q62" s="24"/>
      <c r="R62" s="24"/>
      <c r="S62" s="24"/>
      <c r="T62" s="24"/>
      <c r="U62" s="24"/>
    </row>
    <row r="63" spans="17:32" x14ac:dyDescent="0.25">
      <c r="Q63" s="24"/>
      <c r="R63" s="24"/>
      <c r="S63" s="24"/>
      <c r="T63" s="24"/>
      <c r="U63" s="24"/>
    </row>
    <row r="64" spans="17:32" x14ac:dyDescent="0.25">
      <c r="Q64" s="24"/>
      <c r="R64" s="24"/>
      <c r="S64" s="24"/>
      <c r="T64" s="24"/>
      <c r="U64" s="24"/>
    </row>
    <row r="65" spans="17:21" x14ac:dyDescent="0.25">
      <c r="Q65" s="24"/>
      <c r="R65" s="24"/>
      <c r="S65" s="24"/>
      <c r="T65" s="24"/>
      <c r="U65" s="2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zoomScaleNormal="100" workbookViewId="0">
      <selection activeCell="E17" sqref="E17"/>
    </sheetView>
  </sheetViews>
  <sheetFormatPr defaultRowHeight="15" x14ac:dyDescent="0.25"/>
  <sheetData>
    <row r="1" spans="1:3" x14ac:dyDescent="0.25">
      <c r="A1" s="46" t="s">
        <v>25</v>
      </c>
    </row>
    <row r="2" spans="1:3" x14ac:dyDescent="0.25">
      <c r="A2" s="2" t="s">
        <v>29</v>
      </c>
    </row>
    <row r="3" spans="1:3" x14ac:dyDescent="0.25">
      <c r="A3" t="s">
        <v>26</v>
      </c>
      <c r="B3">
        <v>1</v>
      </c>
      <c r="C3" t="s">
        <v>27</v>
      </c>
    </row>
    <row r="4" spans="1:3" x14ac:dyDescent="0.25">
      <c r="B4">
        <v>2</v>
      </c>
      <c r="C4" t="s">
        <v>27</v>
      </c>
    </row>
    <row r="5" spans="1:3" x14ac:dyDescent="0.25">
      <c r="B5">
        <v>3</v>
      </c>
      <c r="C5" t="s">
        <v>28</v>
      </c>
    </row>
    <row r="6" spans="1:3" x14ac:dyDescent="0.25">
      <c r="B6">
        <v>4</v>
      </c>
      <c r="C6" t="s">
        <v>27</v>
      </c>
    </row>
    <row r="7" spans="1:3" x14ac:dyDescent="0.25">
      <c r="B7">
        <v>5</v>
      </c>
      <c r="C7" t="s">
        <v>27</v>
      </c>
    </row>
    <row r="8" spans="1:3" x14ac:dyDescent="0.25">
      <c r="B8">
        <v>6</v>
      </c>
      <c r="C8" t="s">
        <v>27</v>
      </c>
    </row>
    <row r="10" spans="1:3" x14ac:dyDescent="0.25">
      <c r="A10" s="2" t="s">
        <v>30</v>
      </c>
    </row>
    <row r="11" spans="1:3" x14ac:dyDescent="0.25">
      <c r="A11" t="s">
        <v>26</v>
      </c>
      <c r="B11">
        <v>1</v>
      </c>
      <c r="C11" t="s">
        <v>27</v>
      </c>
    </row>
    <row r="12" spans="1:3" x14ac:dyDescent="0.25">
      <c r="B12">
        <v>2</v>
      </c>
      <c r="C12" t="s">
        <v>27</v>
      </c>
    </row>
    <row r="13" spans="1:3" x14ac:dyDescent="0.25">
      <c r="B13">
        <v>3</v>
      </c>
      <c r="C13" t="s">
        <v>28</v>
      </c>
    </row>
    <row r="14" spans="1:3" x14ac:dyDescent="0.25">
      <c r="B14">
        <v>4</v>
      </c>
      <c r="C14" t="s">
        <v>27</v>
      </c>
    </row>
    <row r="15" spans="1:3" x14ac:dyDescent="0.25">
      <c r="B15">
        <v>5</v>
      </c>
      <c r="C15" t="s">
        <v>27</v>
      </c>
    </row>
    <row r="16" spans="1:3" x14ac:dyDescent="0.25">
      <c r="B16">
        <v>6</v>
      </c>
      <c r="C16" t="s">
        <v>27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6BD0-AA56-4BD9-8680-06D15665F7C0}">
  <dimension ref="A2:L18"/>
  <sheetViews>
    <sheetView zoomScale="115" zoomScaleNormal="115" workbookViewId="0">
      <selection activeCell="E4" sqref="A4:E4"/>
    </sheetView>
  </sheetViews>
  <sheetFormatPr defaultRowHeight="15" x14ac:dyDescent="0.25"/>
  <cols>
    <col min="1" max="1" width="12.28515625" customWidth="1"/>
    <col min="5" max="5" width="18.28515625" customWidth="1"/>
    <col min="10" max="10" width="21.7109375" customWidth="1"/>
    <col min="11" max="11" width="14.140625" customWidth="1"/>
  </cols>
  <sheetData>
    <row r="2" spans="1:12" x14ac:dyDescent="0.25">
      <c r="B2" t="s">
        <v>0</v>
      </c>
      <c r="C2" s="1" t="s">
        <v>6</v>
      </c>
      <c r="D2" s="1"/>
      <c r="E2" s="1" t="s">
        <v>8</v>
      </c>
      <c r="F2" s="1" t="s">
        <v>20</v>
      </c>
      <c r="G2" s="1"/>
      <c r="H2" s="1"/>
      <c r="I2" s="1"/>
      <c r="J2" s="1"/>
      <c r="K2" s="1"/>
      <c r="L2" s="1"/>
    </row>
    <row r="3" spans="1:12" x14ac:dyDescent="0.25">
      <c r="A3" t="s">
        <v>31</v>
      </c>
      <c r="B3" t="s">
        <v>32</v>
      </c>
      <c r="C3" s="66">
        <v>32.479999999999997</v>
      </c>
      <c r="D3" s="66">
        <f>C3*10.764</f>
        <v>349.61471999999992</v>
      </c>
      <c r="E3" s="27">
        <v>3650000</v>
      </c>
      <c r="F3" s="66">
        <f>E3/D3</f>
        <v>10440.063850858456</v>
      </c>
      <c r="G3" s="66"/>
      <c r="H3" s="66">
        <v>219000</v>
      </c>
      <c r="I3" s="66">
        <v>30000</v>
      </c>
      <c r="J3" s="67">
        <f>E3+H3+I3</f>
        <v>3899000</v>
      </c>
      <c r="K3" s="67">
        <f>J3/D3</f>
        <v>11152.276425889622</v>
      </c>
      <c r="L3" s="66"/>
    </row>
    <row r="4" spans="1:12" x14ac:dyDescent="0.25">
      <c r="B4" t="s">
        <v>33</v>
      </c>
      <c r="C4" s="66">
        <v>32.43</v>
      </c>
      <c r="D4" s="66">
        <f>C4*10.764</f>
        <v>349.07651999999996</v>
      </c>
      <c r="E4" s="27">
        <v>3025000</v>
      </c>
      <c r="F4" s="66">
        <f t="shared" ref="F4:F13" si="0">E4/D4</f>
        <v>8665.7217735526883</v>
      </c>
      <c r="G4" s="66"/>
      <c r="H4" s="66">
        <v>181500</v>
      </c>
      <c r="I4" s="66"/>
      <c r="J4" s="67">
        <f t="shared" ref="J4:J10" si="1">E4+H4+I4</f>
        <v>3206500</v>
      </c>
      <c r="K4" s="67">
        <f t="shared" ref="K4:K10" si="2">J4/D4</f>
        <v>9185.6650799658491</v>
      </c>
      <c r="L4" s="66"/>
    </row>
    <row r="5" spans="1:12" x14ac:dyDescent="0.25">
      <c r="B5" t="s">
        <v>34</v>
      </c>
      <c r="C5" s="66">
        <v>32.39</v>
      </c>
      <c r="D5" s="66">
        <f>C5*10.764</f>
        <v>348.64596</v>
      </c>
      <c r="E5" s="27">
        <v>2600000</v>
      </c>
      <c r="F5" s="66">
        <f t="shared" si="0"/>
        <v>7457.4218499477238</v>
      </c>
      <c r="G5" s="66"/>
      <c r="H5" s="66">
        <v>500</v>
      </c>
      <c r="I5" s="66">
        <v>100</v>
      </c>
      <c r="J5" s="67">
        <f t="shared" si="1"/>
        <v>2600600</v>
      </c>
      <c r="K5" s="67">
        <f t="shared" si="2"/>
        <v>7459.1427934515577</v>
      </c>
      <c r="L5" s="66"/>
    </row>
    <row r="6" spans="1:12" x14ac:dyDescent="0.25">
      <c r="C6" s="66">
        <v>39.659999999999997</v>
      </c>
      <c r="D6" s="66">
        <f t="shared" ref="D6:D14" si="3">C6*10.764</f>
        <v>426.90023999999994</v>
      </c>
      <c r="E6" s="66">
        <v>3300000</v>
      </c>
      <c r="F6" s="66">
        <f t="shared" si="0"/>
        <v>7730.1432297156834</v>
      </c>
      <c r="G6" s="66"/>
      <c r="H6" s="66">
        <v>500</v>
      </c>
      <c r="I6" s="66">
        <v>100</v>
      </c>
      <c r="J6" s="67">
        <f t="shared" si="1"/>
        <v>3300600</v>
      </c>
      <c r="K6" s="67">
        <f t="shared" si="2"/>
        <v>7731.5487103029045</v>
      </c>
      <c r="L6" s="66"/>
    </row>
    <row r="7" spans="1:12" x14ac:dyDescent="0.25">
      <c r="B7" t="s">
        <v>40</v>
      </c>
      <c r="C7" s="66">
        <v>34.81</v>
      </c>
      <c r="D7" s="66">
        <f t="shared" si="3"/>
        <v>374.69484</v>
      </c>
      <c r="E7" s="66">
        <v>2575000</v>
      </c>
      <c r="F7" s="66">
        <f t="shared" si="0"/>
        <v>6872.2590361799485</v>
      </c>
      <c r="G7" s="66"/>
      <c r="H7" s="66">
        <v>128800</v>
      </c>
      <c r="I7" s="66">
        <v>25750</v>
      </c>
      <c r="J7" s="67">
        <f t="shared" si="1"/>
        <v>2729550</v>
      </c>
      <c r="K7" s="67">
        <f t="shared" si="2"/>
        <v>7284.7280202737784</v>
      </c>
      <c r="L7" s="66"/>
    </row>
    <row r="8" spans="1:12" x14ac:dyDescent="0.25">
      <c r="B8" t="s">
        <v>41</v>
      </c>
      <c r="C8" s="66">
        <v>31.99</v>
      </c>
      <c r="D8" s="66">
        <f t="shared" si="3"/>
        <v>344.34035999999998</v>
      </c>
      <c r="E8" s="66">
        <v>2710000</v>
      </c>
      <c r="F8" s="66">
        <f t="shared" si="0"/>
        <v>7870.1201334632988</v>
      </c>
      <c r="G8" s="66"/>
      <c r="H8" s="66">
        <v>162600</v>
      </c>
      <c r="I8" s="66">
        <v>27100</v>
      </c>
      <c r="J8" s="67">
        <f t="shared" si="1"/>
        <v>2899700</v>
      </c>
      <c r="K8" s="67">
        <f t="shared" si="2"/>
        <v>8421.0285428057286</v>
      </c>
      <c r="L8" s="66"/>
    </row>
    <row r="9" spans="1:12" x14ac:dyDescent="0.25">
      <c r="B9" t="s">
        <v>42</v>
      </c>
      <c r="C9" s="66">
        <v>32.270000000000003</v>
      </c>
      <c r="D9" s="66">
        <f t="shared" si="3"/>
        <v>347.35428000000002</v>
      </c>
      <c r="E9" s="66">
        <v>3190000</v>
      </c>
      <c r="F9" s="66">
        <f t="shared" si="0"/>
        <v>9183.7071937043638</v>
      </c>
      <c r="G9" s="66"/>
      <c r="H9" s="66">
        <v>191400</v>
      </c>
      <c r="I9" s="66">
        <v>30000</v>
      </c>
      <c r="J9" s="67">
        <f t="shared" si="1"/>
        <v>3411400</v>
      </c>
      <c r="K9" s="67">
        <f t="shared" si="2"/>
        <v>9821.0967776185171</v>
      </c>
      <c r="L9" s="66"/>
    </row>
    <row r="10" spans="1:12" x14ac:dyDescent="0.25">
      <c r="B10" t="s">
        <v>43</v>
      </c>
      <c r="C10" s="66">
        <v>32.020000000000003</v>
      </c>
      <c r="D10" s="66">
        <f t="shared" si="3"/>
        <v>344.66327999999999</v>
      </c>
      <c r="E10" s="66">
        <v>2870000</v>
      </c>
      <c r="F10" s="66">
        <f t="shared" si="0"/>
        <v>8326.9677001855271</v>
      </c>
      <c r="G10" s="66"/>
      <c r="H10" s="66">
        <v>172200</v>
      </c>
      <c r="I10" s="66">
        <v>28700</v>
      </c>
      <c r="J10" s="67">
        <f t="shared" si="1"/>
        <v>3070900</v>
      </c>
      <c r="K10" s="67">
        <f t="shared" si="2"/>
        <v>8909.8554391985126</v>
      </c>
      <c r="L10" s="66"/>
    </row>
    <row r="11" spans="1:12" x14ac:dyDescent="0.25">
      <c r="C11" s="66"/>
      <c r="D11" s="66">
        <f t="shared" si="3"/>
        <v>0</v>
      </c>
      <c r="E11" s="66"/>
      <c r="F11" s="66" t="e">
        <f t="shared" si="0"/>
        <v>#DIV/0!</v>
      </c>
      <c r="G11" s="66"/>
      <c r="H11" s="66"/>
      <c r="I11" s="66"/>
      <c r="J11" s="66"/>
      <c r="K11" s="66"/>
      <c r="L11" s="66"/>
    </row>
    <row r="12" spans="1:12" x14ac:dyDescent="0.25">
      <c r="C12" s="66"/>
      <c r="D12" s="66">
        <f t="shared" si="3"/>
        <v>0</v>
      </c>
      <c r="E12" s="66"/>
      <c r="F12" s="66" t="e">
        <f t="shared" si="0"/>
        <v>#DIV/0!</v>
      </c>
      <c r="G12" s="66"/>
      <c r="H12" s="66"/>
      <c r="I12" s="66"/>
      <c r="J12" s="66"/>
      <c r="K12" s="66"/>
      <c r="L12" s="66"/>
    </row>
    <row r="13" spans="1:12" x14ac:dyDescent="0.25">
      <c r="C13" s="66"/>
      <c r="D13" s="66">
        <f t="shared" si="3"/>
        <v>0</v>
      </c>
      <c r="E13" s="66"/>
      <c r="F13" s="66" t="e">
        <f t="shared" si="0"/>
        <v>#DIV/0!</v>
      </c>
      <c r="G13" s="66"/>
      <c r="H13" s="66"/>
      <c r="I13" s="66"/>
      <c r="J13" s="66"/>
      <c r="K13" s="66"/>
      <c r="L13" s="66"/>
    </row>
    <row r="14" spans="1:12" x14ac:dyDescent="0.25">
      <c r="C14" s="66"/>
      <c r="D14" s="66">
        <f t="shared" si="3"/>
        <v>0</v>
      </c>
      <c r="E14" s="66"/>
      <c r="F14" s="66"/>
      <c r="G14" s="66"/>
      <c r="H14" s="66"/>
      <c r="I14" s="66"/>
      <c r="J14" s="66"/>
      <c r="K14" s="66"/>
      <c r="L14" s="66"/>
    </row>
    <row r="15" spans="1:1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2:12" x14ac:dyDescent="0.25">
      <c r="L17">
        <v>380</v>
      </c>
    </row>
    <row r="18" spans="12:12" x14ac:dyDescent="0.25">
      <c r="L18">
        <v>32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Wing I</vt:lpstr>
      <vt:lpstr>Wing J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2024-03-15T12:43:22Z</dcterms:modified>
</cp:coreProperties>
</file>