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6"/>
  <workbookPr/>
  <mc:AlternateContent xmlns:mc="http://schemas.openxmlformats.org/markup-compatibility/2006">
    <mc:Choice Requires="x15">
      <x15ac:absPath xmlns:x15ac="http://schemas.microsoft.com/office/spreadsheetml/2010/11/ac" url="F:\Work from home - Vastukala\12.02.2024\Ameeta Ashok Chavan\Shop\"/>
    </mc:Choice>
  </mc:AlternateContent>
  <xr:revisionPtr revIDLastSave="0" documentId="13_ncr:1_{825B07D3-31C0-4140-812F-4679C5B48852}" xr6:coauthVersionLast="36" xr6:coauthVersionMax="47" xr10:uidLastSave="{00000000-0000-0000-0000-000000000000}"/>
  <bookViews>
    <workbookView xWindow="0" yWindow="0" windowWidth="20490" windowHeight="7545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43" i="4" l="1"/>
  <c r="I42" i="4"/>
  <c r="P2" i="4" l="1"/>
  <c r="D44" i="4"/>
  <c r="E34" i="4"/>
  <c r="D36" i="4"/>
  <c r="C5" i="25" l="1"/>
  <c r="Q2" i="4"/>
  <c r="B2" i="4" s="1"/>
  <c r="C2" i="4" s="1"/>
  <c r="P3" i="4"/>
  <c r="B3" i="4" s="1"/>
  <c r="C3" i="4" s="1"/>
  <c r="D3" i="4" s="1"/>
  <c r="P4" i="4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5" i="23"/>
  <c r="C14" i="23" s="1"/>
  <c r="C10" i="23" l="1"/>
  <c r="C11" i="23" s="1"/>
  <c r="C12" i="23" s="1"/>
  <c r="C13" i="23" s="1"/>
  <c r="C16" i="23" l="1"/>
  <c r="C19" i="23" s="1"/>
  <c r="C25" i="23" l="1"/>
  <c r="C21" i="23"/>
  <c r="C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<sst xmlns="http://schemas.openxmlformats.org/spreadsheetml/2006/main" count="144" uniqueCount="94">
  <si>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</si>
  <si>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</si>
  <si>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</si>
  <si>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</si>
  <si>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</si>
  <si>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</si>
  <si>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</si>
  <si>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</si>
  <si>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</si>
  <si>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</si>
  <si>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</si>
  <si>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</si>
  <si>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</si>
  <si>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</si>
  <si>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</si>
  <si>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</si>
  <si>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</si>
  <si>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</si>
  <si>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</si>
  <si>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</si>
  <si>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</si>
  <si>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</si>
  <si>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</si>
  <si>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</si>
  <si>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</si>
  <si>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</si>
  <si>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</si>
  <si>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</si>
  <si>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</si>
  <si>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</si>
  <si>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</si>
  <si>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</si>
  <si>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</si>
  <si>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</si>
  <si>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</si>
  <si>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</si>
  <si>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</si>
  <si>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</si>
  <si>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</si>
  <si>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</si>
  <si>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</si>
  <si>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</si>
  <si>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</si>
  <si>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</si>
  <si>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</si>
  <si>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</si>
  <si>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</si>
  <si>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</si>
  <si>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</si>
  <si>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</si>
  <si>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</si>
  <si>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</si>
  <si>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</si>
  <si>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</si>
  <si>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</si>
  <si>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</si>
  <si>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</si>
  <si>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</si>
  <si>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</si>
  <si>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</si>
  <si>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</si>
  <si>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</si>
  <si>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</si>
  <si>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</si>
  <si>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</si>
  <si>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</si>
  <si>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</si>
  <si>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</si>
  <si>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</si>
  <si>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</si>
  <si>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</si>
  <si>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</si>
  <si>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</si>
  <si>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</si>
  <si>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</si>
  <si>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</si>
  <si>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</si>
  <si>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</si>
  <si>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</si>
  <si>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</si>
  <si>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</si>
  <si>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</si>
  <si>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</si>
  <si>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</si>
  <si>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</si>
  <si>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OUR PREV VALUATION - 2019</t>
  </si>
  <si>
    <t>YOC - 1987</t>
  </si>
  <si>
    <t>SHOP NO. 3</t>
  </si>
  <si>
    <t>RATE</t>
  </si>
  <si>
    <t>SBUA</t>
  </si>
  <si>
    <t>SHOP NO. 4</t>
  </si>
  <si>
    <t>IGR-20.12.23</t>
  </si>
  <si>
    <t>Maintenance Area</t>
  </si>
  <si>
    <t>Shop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</si>
</sst>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0" fontId="7" fillId="2" borderId="0" xfId="0" applyFont="1" applyFill="1"/>
    <xf numFmtId="164" fontId="7" fillId="0" borderId="0" xfId="0" applyNumberFormat="1" applyFont="1"/>
    <xf numFmtId="0" fontId="3" fillId="0" borderId="4" xfId="0" applyFont="1" applyBorder="1"/>
    <xf numFmtId="164" fontId="0" fillId="0" borderId="5" xfId="0" applyNumberForma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164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164" fontId="0" fillId="0" borderId="9" xfId="1" applyFont="1" applyBorder="1"/>
    <xf numFmtId="43" fontId="0" fillId="0" borderId="9" xfId="0" applyNumberFormat="1" applyBorder="1"/>
    <xf numFmtId="43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164" fontId="0" fillId="2" borderId="9" xfId="1" applyFont="1" applyFill="1" applyBorder="1"/>
    <xf numFmtId="0" fontId="0" fillId="2" borderId="9" xfId="0" applyFill="1" applyBorder="1"/>
    <xf numFmtId="164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9" xfId="1" applyNumberFormat="1" applyFont="1" applyBorder="1"/>
    <xf numFmtId="164" fontId="0" fillId="2" borderId="0" xfId="1" applyFont="1" applyFill="1"/>
    <xf numFmtId="164" fontId="2" fillId="0" borderId="0" xfId="1" applyFont="1" applyAlignment="1"/>
    <xf numFmtId="164" fontId="2" fillId="0" borderId="0" xfId="1" applyFont="1"/>
    <xf numFmtId="164" fontId="2" fillId="0" borderId="9" xfId="1" applyFont="1" applyBorder="1"/>
    <xf numFmtId="0" fontId="2" fillId="2" borderId="4" xfId="0" applyFont="1" applyFill="1" applyBorder="1"/>
    <xf numFmtId="165" fontId="0" fillId="0" borderId="0" xfId="1" applyNumberFormat="1" applyFont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123825</xdr:colOff>
      <xdr:row>0</xdr:row>
      <xdr:rowOff>0</xdr:rowOff>
    </xdr:from>
    <xdr:to>
      <xdr:col>25</xdr:col>
      <xdr:colOff>439912</xdr:colOff>
      <xdr:row>21</xdr:row>
      <xdr:rowOff>38743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28BCF5-85F6-492E-808B-3A3347DA5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0"/>
          <a:ext cx="12622387" cy="46107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30</xdr:col>
      <xdr:colOff>35814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459908-8BC8-48A2-9B77-04C260153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154378</xdr:colOff>
      <xdr:row>46</xdr:row>
      <xdr:rowOff>39328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4D05DF-F3D1-4892-920A-123EB99AB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75178" cy="8802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439913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D86C45-768C-4677-9C6C-39ED08EC3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31913" cy="8840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354686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1B50CC-8993-445B-AC1E-8F49FF31A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04286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v>321990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v>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321990</v>
      </c>
      <c r="D5" s="63" t="s">
        <v>62</v>
      </c>
      <c r="E5" s="64">
        <f>C5/10.764</f>
        <v>29913.600891861763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140270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181720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114483.6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254753.6</v>
      </c>
      <c r="D9" s="63" t="s">
        <v>62</v>
      </c>
      <c r="E9" s="64">
        <f>C9/10.764</f>
        <v>23667.186919360833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v>1987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37</v>
      </c>
      <c r="D13" s="70">
        <f>D12-C13</f>
        <v>63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F19" sqref="F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28000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25300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25300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28000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367</v>
      </c>
      <c r="D18" s="26"/>
      <c r="F18" s="19"/>
    </row>
    <row r="19" spans="1:6" x14ac:dyDescent="0.25">
      <c r="A19" s="16" t="s">
        <v>74</v>
      </c>
      <c r="B19" s="6"/>
      <c r="C19" s="32">
        <f>C18*C16</f>
        <v>10276000</v>
      </c>
      <c r="D19" s="33"/>
      <c r="E19" s="70"/>
      <c r="F19" s="34"/>
    </row>
    <row r="20" spans="1:6" x14ac:dyDescent="0.25">
      <c r="A20" s="16" t="s">
        <v>24</v>
      </c>
      <c r="C20" s="35">
        <f>C19*90%</f>
        <v>9248400</v>
      </c>
      <c r="D20" s="32"/>
      <c r="F20" s="19"/>
    </row>
    <row r="21" spans="1:6" x14ac:dyDescent="0.25">
      <c r="A21" s="16" t="s">
        <v>25</v>
      </c>
      <c r="C21" s="35">
        <f>C19*80%</f>
        <v>8220800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990900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21408.333333333332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4"/>
  <sheetViews>
    <sheetView tabSelected="1" workbookViewId="0">
      <selection activeCell="I5" sqref="I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8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2" t="s">
        <v>1</v>
      </c>
    </row>
    <row r="2" spans="1:19" x14ac:dyDescent="0.25">
      <c r="A2" s="4">
        <v>1</v>
      </c>
      <c r="B2" s="4">
        <f t="shared" ref="B2:B16" si="0">Q2</f>
        <v>376.74</v>
      </c>
      <c r="C2" s="4">
        <f t="shared" ref="C2:C16" si="1">B2*1.2</f>
        <v>452.08800000000002</v>
      </c>
      <c r="D2" s="4">
        <f t="shared" ref="D2:D16" si="2">C2*1.2</f>
        <v>542.50559999999996</v>
      </c>
      <c r="E2" s="5">
        <f t="shared" ref="E2:E16" si="3">R2</f>
        <v>12000000</v>
      </c>
      <c r="F2" s="4">
        <f t="shared" ref="F2:F15" si="4">ROUND((E2/B2),0)</f>
        <v>31852</v>
      </c>
      <c r="G2" s="79">
        <f t="shared" ref="G2:G15" si="5">ROUND((E2/C2),0)</f>
        <v>26544</v>
      </c>
      <c r="H2" s="79">
        <f t="shared" ref="H2:H15" si="6">ROUND((E2/D2),0)</f>
        <v>22120</v>
      </c>
      <c r="I2" s="79">
        <f t="shared" ref="I2:I15" si="7">T2</f>
        <v>0</v>
      </c>
      <c r="J2" s="79">
        <f t="shared" ref="J2:J15" si="8">U2</f>
        <v>0</v>
      </c>
      <c r="K2" s="7"/>
      <c r="L2" s="7"/>
      <c r="M2" s="7"/>
      <c r="N2" s="7"/>
      <c r="O2" s="7">
        <v>0</v>
      </c>
      <c r="P2" s="7">
        <f>42*10.764</f>
        <v>452.08799999999997</v>
      </c>
      <c r="Q2" s="7">
        <f t="shared" ref="Q2:Q10" si="9">P2/1.2</f>
        <v>376.74</v>
      </c>
      <c r="R2" s="80">
        <v>12000000</v>
      </c>
      <c r="S2" s="80" t="s">
        <v>91</v>
      </c>
    </row>
    <row r="3" spans="1:19" x14ac:dyDescent="0.25">
      <c r="A3" s="4">
        <v>2</v>
      </c>
      <c r="B3" s="4">
        <f t="shared" si="0"/>
        <v>350</v>
      </c>
      <c r="C3" s="4">
        <f t="shared" si="1"/>
        <v>420</v>
      </c>
      <c r="D3" s="4">
        <f t="shared" si="2"/>
        <v>504</v>
      </c>
      <c r="E3" s="5">
        <f t="shared" si="3"/>
        <v>15000000</v>
      </c>
      <c r="F3" s="4">
        <f t="shared" si="4"/>
        <v>42857</v>
      </c>
      <c r="G3" s="79">
        <f t="shared" si="5"/>
        <v>35714</v>
      </c>
      <c r="H3" s="79">
        <f t="shared" si="6"/>
        <v>29762</v>
      </c>
      <c r="I3" s="79">
        <f t="shared" si="7"/>
        <v>0</v>
      </c>
      <c r="J3" s="79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v>350</v>
      </c>
      <c r="R3" s="80">
        <v>15000000</v>
      </c>
      <c r="S3" s="2"/>
    </row>
    <row r="4" spans="1:19" x14ac:dyDescent="0.25">
      <c r="A4" s="4">
        <v>3</v>
      </c>
      <c r="B4" s="4">
        <f t="shared" si="0"/>
        <v>1000</v>
      </c>
      <c r="C4" s="4">
        <f t="shared" si="1"/>
        <v>1200</v>
      </c>
      <c r="D4" s="4">
        <f t="shared" si="2"/>
        <v>1440</v>
      </c>
      <c r="E4" s="5">
        <f t="shared" si="3"/>
        <v>39000000</v>
      </c>
      <c r="F4" s="4">
        <f t="shared" si="4"/>
        <v>39000</v>
      </c>
      <c r="G4" s="79">
        <f t="shared" si="5"/>
        <v>32500</v>
      </c>
      <c r="H4" s="79">
        <f t="shared" si="6"/>
        <v>27083</v>
      </c>
      <c r="I4" s="79">
        <f t="shared" si="7"/>
        <v>0</v>
      </c>
      <c r="J4" s="79">
        <f t="shared" si="8"/>
        <v>0</v>
      </c>
      <c r="K4" s="7"/>
      <c r="L4" s="7"/>
      <c r="M4" s="7"/>
      <c r="N4" s="7"/>
      <c r="O4" s="7">
        <v>0</v>
      </c>
      <c r="P4" s="7">
        <f t="shared" si="10"/>
        <v>0</v>
      </c>
      <c r="Q4" s="7">
        <v>1000</v>
      </c>
      <c r="R4" s="80">
        <v>39000000</v>
      </c>
      <c r="S4" s="2"/>
    </row>
    <row r="5" spans="1:19" x14ac:dyDescent="0.25">
      <c r="A5" s="4">
        <v>4</v>
      </c>
      <c r="B5" s="4">
        <f t="shared" si="0"/>
        <v>309.16666666666669</v>
      </c>
      <c r="C5" s="4">
        <f t="shared" si="1"/>
        <v>371</v>
      </c>
      <c r="D5" s="4">
        <f t="shared" si="2"/>
        <v>445.2</v>
      </c>
      <c r="E5" s="5">
        <f t="shared" si="3"/>
        <v>17000000</v>
      </c>
      <c r="F5" s="4">
        <f t="shared" si="4"/>
        <v>54987</v>
      </c>
      <c r="G5" s="4">
        <f t="shared" si="5"/>
        <v>45822</v>
      </c>
      <c r="H5" s="4">
        <f t="shared" si="6"/>
        <v>38185</v>
      </c>
      <c r="I5" s="4">
        <f t="shared" si="7"/>
        <v>0</v>
      </c>
      <c r="J5" s="4">
        <f t="shared" si="8"/>
        <v>0</v>
      </c>
      <c r="O5">
        <v>0</v>
      </c>
      <c r="P5">
        <v>371</v>
      </c>
      <c r="Q5">
        <f t="shared" si="9"/>
        <v>309.16666666666669</v>
      </c>
      <c r="R5" s="2">
        <v>17000000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4" t="s">
        <v>86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/>
      <c r="F28" s="57" t="s">
        <v>71</v>
      </c>
      <c r="G28" s="57">
        <v>0</v>
      </c>
    </row>
    <row r="29" spans="1:19" s="10" customFormat="1" x14ac:dyDescent="0.25">
      <c r="C29" s="72" t="s">
        <v>1</v>
      </c>
      <c r="D29" s="72"/>
      <c r="F29" s="57" t="s">
        <v>72</v>
      </c>
      <c r="G29" s="57"/>
      <c r="H29" s="10" t="e">
        <f>G29/G28</f>
        <v>#DIV/0!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 t="s">
        <v>85</v>
      </c>
      <c r="D31" s="75"/>
      <c r="F31" s="75" t="s">
        <v>74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 t="s">
        <v>87</v>
      </c>
      <c r="D32" s="75"/>
      <c r="F32" s="75" t="s">
        <v>24</v>
      </c>
      <c r="G32" s="75">
        <f>G31*90%</f>
        <v>0</v>
      </c>
    </row>
    <row r="33" spans="3:9" s="10" customFormat="1" x14ac:dyDescent="0.25">
      <c r="C33" s="75" t="s">
        <v>71</v>
      </c>
      <c r="D33" s="75">
        <v>307</v>
      </c>
      <c r="F33" s="75" t="s">
        <v>25</v>
      </c>
      <c r="G33" s="75">
        <f>G31*80%</f>
        <v>0</v>
      </c>
    </row>
    <row r="34" spans="3:9" s="10" customFormat="1" x14ac:dyDescent="0.25">
      <c r="C34" s="75" t="s">
        <v>89</v>
      </c>
      <c r="D34" s="75">
        <v>367</v>
      </c>
      <c r="E34" s="10">
        <f>D34/D33</f>
        <v>1.1954397394136809</v>
      </c>
    </row>
    <row r="35" spans="3:9" s="10" customFormat="1" x14ac:dyDescent="0.25">
      <c r="C35" s="75" t="s">
        <v>88</v>
      </c>
      <c r="D35" s="75">
        <v>27091</v>
      </c>
    </row>
    <row r="36" spans="3:9" s="10" customFormat="1" x14ac:dyDescent="0.25">
      <c r="C36" s="75" t="s">
        <v>74</v>
      </c>
      <c r="D36" s="75">
        <f>D34*D35</f>
        <v>9942397</v>
      </c>
    </row>
    <row r="37" spans="3:9" s="10" customFormat="1" x14ac:dyDescent="0.25"/>
    <row r="38" spans="3:9" s="10" customFormat="1" x14ac:dyDescent="0.25">
      <c r="C38" s="75" t="s">
        <v>85</v>
      </c>
      <c r="D38" s="75"/>
    </row>
    <row r="39" spans="3:9" s="10" customFormat="1" x14ac:dyDescent="0.25">
      <c r="C39" s="75" t="s">
        <v>90</v>
      </c>
      <c r="D39" s="75"/>
    </row>
    <row r="40" spans="3:9" s="10" customFormat="1" x14ac:dyDescent="0.25">
      <c r="C40" s="75" t="s">
        <v>71</v>
      </c>
      <c r="D40" s="75">
        <v>307</v>
      </c>
    </row>
    <row r="41" spans="3:9" s="10" customFormat="1" x14ac:dyDescent="0.25">
      <c r="C41" s="75" t="s">
        <v>77</v>
      </c>
      <c r="D41" s="75">
        <v>290</v>
      </c>
      <c r="F41" s="10" t="s">
        <v>93</v>
      </c>
      <c r="G41" s="10" t="s">
        <v>92</v>
      </c>
      <c r="H41" s="10" t="s">
        <v>71</v>
      </c>
    </row>
    <row r="42" spans="3:9" x14ac:dyDescent="0.25">
      <c r="C42" s="75" t="s">
        <v>89</v>
      </c>
      <c r="D42" s="75">
        <v>367</v>
      </c>
      <c r="F42">
        <v>3</v>
      </c>
      <c r="G42">
        <v>367</v>
      </c>
      <c r="H42">
        <v>305</v>
      </c>
      <c r="I42">
        <f>G42/H42</f>
        <v>1.2032786885245901</v>
      </c>
    </row>
    <row r="43" spans="3:9" x14ac:dyDescent="0.25">
      <c r="C43" s="75" t="s">
        <v>88</v>
      </c>
      <c r="D43" s="75">
        <v>27091</v>
      </c>
      <c r="F43">
        <v>4</v>
      </c>
      <c r="G43" s="77">
        <v>367</v>
      </c>
      <c r="H43">
        <v>263</v>
      </c>
      <c r="I43">
        <f>G43/H43</f>
        <v>1.3954372623574145</v>
      </c>
    </row>
    <row r="44" spans="3:9" x14ac:dyDescent="0.25">
      <c r="C44" s="75" t="s">
        <v>74</v>
      </c>
      <c r="D44" s="75">
        <f>D42*D43</f>
        <v>9942397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SHYAM</cp:lastModifiedBy>
  <cp:lastPrinted>2019-11-05T06:14:02Z</cp:lastPrinted>
  <dcterms:created xsi:type="dcterms:W3CDTF">2018-02-17T10:36:41Z</dcterms:created>
  <dcterms:modified xsi:type="dcterms:W3CDTF">2024-02-12T05:54:26Z</dcterms:modified>
</cp:coreProperties>
</file>