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aikh Abdul Masjid Hussain\"/>
    </mc:Choice>
  </mc:AlternateContent>
  <xr:revisionPtr revIDLastSave="0" documentId="13_ncr:1_{7FBF9D19-E606-4B6A-8F63-0C393ED1235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E22" i="4"/>
  <c r="E19" i="4"/>
  <c r="E21" i="4" s="1"/>
  <c r="Q9" i="4" l="1"/>
  <c r="T9" i="4"/>
  <c r="T8" i="4"/>
  <c r="Q8" i="4" s="1"/>
  <c r="Q7" i="4"/>
  <c r="T7" i="4"/>
  <c r="H27" i="4"/>
  <c r="I19" i="4"/>
  <c r="I18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<sst xmlns="http://schemas.openxmlformats.org/spreadsheetml/2006/main" count="60" uniqueCount="27">
  <si>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</si>
  <si>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</si>
  <si>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</si>
  <si>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</si>
  <si>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</si>
  <si>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</si>
  <si>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</si>
  <si>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</si>
  <si>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</si>
  <si>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</si>
  <si>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</si>
  <si>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</si>
  <si>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</si>
  <si>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1502, 15th floor, moraj  prive, sector 23 koparkhairane</t>
  </si>
  <si>
    <t>rera ca</t>
  </si>
  <si>
    <t>1 car park</t>
  </si>
  <si>
    <t>av</t>
  </si>
  <si>
    <t>sd</t>
  </si>
  <si>
    <t>rg</t>
  </si>
  <si>
    <t>bv</t>
  </si>
  <si>
    <t>mv</t>
  </si>
  <si>
    <t>rate on ca</t>
  </si>
  <si>
    <t>fmv</t>
  </si>
  <si>
    <t>ls -1.60 cr</t>
  </si>
  <si>
    <t>21000 to 23000 on sa</t>
  </si>
  <si>
    <t>agreement - 31.01.24</t>
  </si>
  <si>
    <t>usable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</si>
</sst>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28575</xdr:colOff>
      <xdr:row>15</xdr:row>
      <xdr:rowOff>134006</xdr:rowOff>
    </xdr:from>
    <xdr:to>
      <xdr:col>34</xdr:col>
      <xdr:colOff>164238</xdr:colOff>
      <xdr:row>30</xdr:row>
      <xdr:rowOff>172071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6F3D6D-52B3-4D2C-85FE-FAFF8A867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0700" y="3563006"/>
          <a:ext cx="10765563" cy="28955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163990</xdr:colOff>
      <xdr:row>23</xdr:row>
      <xdr:rowOff>48217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7BD72C-5F7D-4BE6-9C9C-BA4F19CE8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794390" cy="42392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392536</xdr:colOff>
      <xdr:row>22</xdr:row>
      <xdr:rowOff>76769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AB5B6-CA3B-46A9-8598-78E123DF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13336" cy="4077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592164</xdr:colOff>
      <xdr:row>28</xdr:row>
      <xdr:rowOff>105508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0AACEF-E929-4706-94DF-B524B3384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64964" cy="52490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134985</xdr:colOff>
      <xdr:row>34</xdr:row>
      <xdr:rowOff>162692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599CF0-1FB4-4D6A-8A3F-598E1B9F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717385" cy="5496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392281</xdr:colOff>
      <xdr:row>45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D198BD-3E6B-405B-B7E5-8978835E6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84281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544532</xdr:colOff>
      <xdr:row>39</xdr:row>
      <xdr:rowOff>153385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B656F-B73F-470A-BE73-6A0E2221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517332" cy="70590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249301</xdr:colOff>
      <xdr:row>43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D6DD8-2A0D-4049-A2C5-A4495D65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831701" cy="69256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809C0-83EE-4F10-86BB-FE6786D1F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60B92-7288-477D-B090-888184BB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A50E96-9AE0-4B94-A223-BF46CC68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5" sqref="N25:N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701</v>
      </c>
      <c r="C2" s="4">
        <f>B2*1.2</f>
        <v>841.19999999999993</v>
      </c>
      <c r="D2" s="4">
        <f t="shared" ref="D2:D13" si="2">C2*1.2</f>
        <v>1009.4399999999998</v>
      </c>
      <c r="E2" s="5">
        <f t="shared" ref="E2:E13" si="3">R2</f>
        <v>13200000</v>
      </c>
      <c r="F2" s="10">
        <f t="shared" ref="F2:F13" si="4">ROUND((E2/B2),0)</f>
        <v>18830</v>
      </c>
      <c r="G2" s="10">
        <f t="shared" ref="G2:G13" si="5">ROUND((E2/C2),0)</f>
        <v>15692</v>
      </c>
      <c r="H2" s="10">
        <f t="shared" ref="H2:H13" si="6">ROUND((E2/D2),0)</f>
        <v>13077</v>
      </c>
      <c r="I2" s="4" t="e">
        <f>#REF!</f>
        <v>#REF!</v>
      </c>
      <c r="J2" s="4">
        <f t="shared" ref="J2:J13" si="7">S2</f>
        <v>10</v>
      </c>
      <c r="O2">
        <v>0</v>
      </c>
      <c r="P2">
        <f t="shared" ref="P2:P12" si="8">O2/1.2</f>
        <v>0</v>
      </c>
      <c r="Q2">
        <v>701</v>
      </c>
      <c r="R2" s="2">
        <v>13200000</v>
      </c>
      <c r="S2" s="8">
        <v>10</v>
      </c>
      <c r="T2" s="8"/>
    </row>
    <row r="3" spans="1:20" x14ac:dyDescent="0.25">
      <c r="A3" s="4">
        <f t="shared" si="0"/>
        <v>0</v>
      </c>
      <c r="B3" s="4">
        <f t="shared" si="1"/>
        <v>840</v>
      </c>
      <c r="C3" s="4">
        <f t="shared" ref="C3:C15" si="9">B3*1.2</f>
        <v>1008</v>
      </c>
      <c r="D3" s="4">
        <f t="shared" si="2"/>
        <v>1209.5999999999999</v>
      </c>
      <c r="E3" s="16">
        <f t="shared" si="3"/>
        <v>15800000</v>
      </c>
      <c r="F3" s="10">
        <f t="shared" si="4"/>
        <v>18810</v>
      </c>
      <c r="G3" s="10">
        <f t="shared" si="5"/>
        <v>15675</v>
      </c>
      <c r="H3" s="10">
        <f t="shared" si="6"/>
        <v>13062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840</v>
      </c>
      <c r="R3" s="2">
        <v>15800000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590.72</v>
      </c>
      <c r="C4" s="4">
        <f t="shared" si="9"/>
        <v>708.86400000000003</v>
      </c>
      <c r="D4" s="4">
        <f t="shared" si="2"/>
        <v>850.63679999999999</v>
      </c>
      <c r="E4" s="16">
        <f t="shared" si="3"/>
        <v>15500000</v>
      </c>
      <c r="F4" s="10">
        <f t="shared" si="4"/>
        <v>26239</v>
      </c>
      <c r="G4" s="10">
        <f t="shared" si="5"/>
        <v>21866</v>
      </c>
      <c r="H4" s="10">
        <f t="shared" si="6"/>
        <v>18222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590.72</v>
      </c>
      <c r="R4" s="2">
        <v>15500000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441</v>
      </c>
      <c r="C5" s="4">
        <f t="shared" si="9"/>
        <v>529.19999999999993</v>
      </c>
      <c r="D5" s="4">
        <f t="shared" si="2"/>
        <v>635.03999999999985</v>
      </c>
      <c r="E5" s="16">
        <f t="shared" si="3"/>
        <v>9350000</v>
      </c>
      <c r="F5" s="10">
        <f t="shared" si="4"/>
        <v>21202</v>
      </c>
      <c r="G5" s="10">
        <f t="shared" si="5"/>
        <v>17668</v>
      </c>
      <c r="H5" s="10">
        <f t="shared" si="6"/>
        <v>14723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441</v>
      </c>
      <c r="R5" s="2">
        <v>9350000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701</v>
      </c>
      <c r="C6" s="4">
        <f t="shared" si="9"/>
        <v>841.19999999999993</v>
      </c>
      <c r="D6" s="4">
        <f t="shared" si="2"/>
        <v>1009.4399999999998</v>
      </c>
      <c r="E6" s="16">
        <f t="shared" si="3"/>
        <v>14400000</v>
      </c>
      <c r="F6" s="15">
        <f t="shared" si="4"/>
        <v>20542</v>
      </c>
      <c r="G6" s="10">
        <f t="shared" si="5"/>
        <v>17118</v>
      </c>
      <c r="H6" s="10">
        <f t="shared" si="6"/>
        <v>14265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701</v>
      </c>
      <c r="R6" s="2">
        <v>14400000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694.27799999999991</v>
      </c>
      <c r="C7" s="4">
        <f t="shared" si="9"/>
        <v>833.13359999999989</v>
      </c>
      <c r="D7" s="4">
        <f t="shared" si="2"/>
        <v>999.76031999999987</v>
      </c>
      <c r="E7" s="16">
        <f t="shared" si="3"/>
        <v>8499500</v>
      </c>
      <c r="F7" s="10">
        <f t="shared" si="4"/>
        <v>12242</v>
      </c>
      <c r="G7" s="10">
        <f t="shared" si="5"/>
        <v>10202</v>
      </c>
      <c r="H7" s="10">
        <f t="shared" si="6"/>
        <v>8502</v>
      </c>
      <c r="I7" s="4" t="e">
        <f>#REF!</f>
        <v>#REF!</v>
      </c>
      <c r="J7" s="4">
        <f t="shared" si="7"/>
        <v>10</v>
      </c>
      <c r="O7">
        <v>0</v>
      </c>
      <c r="P7">
        <f t="shared" si="8"/>
        <v>0</v>
      </c>
      <c r="Q7">
        <f>T7*10.764</f>
        <v>694.27799999999991</v>
      </c>
      <c r="R7" s="2">
        <v>8499500</v>
      </c>
      <c r="S7" s="8">
        <v>10</v>
      </c>
      <c r="T7" s="8">
        <f>54.88+7.39+2.23</f>
        <v>64.5</v>
      </c>
    </row>
    <row r="8" spans="1:20" x14ac:dyDescent="0.25">
      <c r="A8" s="4">
        <f t="shared" si="0"/>
        <v>0</v>
      </c>
      <c r="B8" s="4">
        <f t="shared" si="1"/>
        <v>694.27799999999991</v>
      </c>
      <c r="C8" s="4">
        <f t="shared" si="9"/>
        <v>833.13359999999989</v>
      </c>
      <c r="D8" s="4">
        <f t="shared" si="2"/>
        <v>999.76031999999987</v>
      </c>
      <c r="E8" s="16">
        <f t="shared" si="3"/>
        <v>15240000</v>
      </c>
      <c r="F8" s="10">
        <f t="shared" si="4"/>
        <v>21951</v>
      </c>
      <c r="G8" s="10">
        <f t="shared" si="5"/>
        <v>18292</v>
      </c>
      <c r="H8" s="10">
        <f t="shared" si="6"/>
        <v>15244</v>
      </c>
      <c r="I8" s="4" t="e">
        <f>#REF!</f>
        <v>#REF!</v>
      </c>
      <c r="J8" s="4">
        <f t="shared" si="7"/>
        <v>8</v>
      </c>
      <c r="O8">
        <v>0</v>
      </c>
      <c r="P8">
        <f t="shared" si="8"/>
        <v>0</v>
      </c>
      <c r="Q8">
        <f>T8*10.764</f>
        <v>694.27799999999991</v>
      </c>
      <c r="R8" s="2">
        <v>15240000</v>
      </c>
      <c r="S8" s="8">
        <v>8</v>
      </c>
      <c r="T8" s="8">
        <f>54.88+7.39+2.23</f>
        <v>64.5</v>
      </c>
    </row>
    <row r="9" spans="1:20" x14ac:dyDescent="0.25">
      <c r="A9" s="4">
        <f t="shared" si="0"/>
        <v>0</v>
      </c>
      <c r="B9" s="4">
        <f t="shared" si="1"/>
        <v>700.62875999999994</v>
      </c>
      <c r="C9" s="4">
        <f t="shared" si="9"/>
        <v>840.75451199999986</v>
      </c>
      <c r="D9" s="4">
        <f t="shared" si="2"/>
        <v>1008.9054143999998</v>
      </c>
      <c r="E9" s="16">
        <f t="shared" si="3"/>
        <v>11000000</v>
      </c>
      <c r="F9" s="15">
        <f t="shared" si="4"/>
        <v>15700</v>
      </c>
      <c r="G9" s="10">
        <f t="shared" si="5"/>
        <v>13083</v>
      </c>
      <c r="H9" s="10">
        <f t="shared" si="6"/>
        <v>10903</v>
      </c>
      <c r="I9" s="4" t="e">
        <f>#REF!</f>
        <v>#REF!</v>
      </c>
      <c r="J9" s="4">
        <f t="shared" si="7"/>
        <v>7</v>
      </c>
      <c r="O9">
        <v>0</v>
      </c>
      <c r="P9">
        <f t="shared" si="8"/>
        <v>0</v>
      </c>
      <c r="Q9">
        <f>T9*10.764</f>
        <v>700.62875999999994</v>
      </c>
      <c r="R9" s="2">
        <v>11000000</v>
      </c>
      <c r="S9" s="8">
        <v>7</v>
      </c>
      <c r="T9" s="8">
        <f>55.34+7.39+2.36</f>
        <v>65.09</v>
      </c>
    </row>
    <row r="10" spans="1:20" x14ac:dyDescent="0.25">
      <c r="A10" s="4">
        <f t="shared" si="0"/>
        <v>0</v>
      </c>
      <c r="B10" s="4">
        <f t="shared" si="1"/>
        <v>694</v>
      </c>
      <c r="C10" s="4">
        <f t="shared" si="9"/>
        <v>832.8</v>
      </c>
      <c r="D10" s="4">
        <f t="shared" si="2"/>
        <v>999.3599999999999</v>
      </c>
      <c r="E10" s="16">
        <f t="shared" si="3"/>
        <v>14500000</v>
      </c>
      <c r="F10" s="15">
        <f t="shared" si="4"/>
        <v>20893</v>
      </c>
      <c r="G10" s="10">
        <f t="shared" si="5"/>
        <v>17411</v>
      </c>
      <c r="H10" s="10">
        <f t="shared" si="6"/>
        <v>14509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694</v>
      </c>
      <c r="R10" s="2">
        <v>14500000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596</v>
      </c>
      <c r="C11" s="4">
        <f t="shared" si="9"/>
        <v>715.19999999999993</v>
      </c>
      <c r="D11" s="4">
        <f t="shared" si="2"/>
        <v>858.2399999999999</v>
      </c>
      <c r="E11" s="16">
        <f t="shared" si="3"/>
        <v>14900000</v>
      </c>
      <c r="F11" s="15">
        <f t="shared" si="4"/>
        <v>25000</v>
      </c>
      <c r="G11" s="10">
        <f t="shared" si="5"/>
        <v>20833</v>
      </c>
      <c r="H11" s="10">
        <f t="shared" si="6"/>
        <v>17361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596</v>
      </c>
      <c r="R11" s="2">
        <v>14900000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0:Q12" si="10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6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5:24" x14ac:dyDescent="0.25">
      <c r="G17" t="s">
        <v>13</v>
      </c>
    </row>
    <row r="18" spans="5:24" x14ac:dyDescent="0.25">
      <c r="E18">
        <v>694</v>
      </c>
      <c r="G18" t="s">
        <v>14</v>
      </c>
      <c r="H18">
        <v>591</v>
      </c>
      <c r="I18">
        <f>54.88*10.764</f>
        <v>590.72831999999994</v>
      </c>
      <c r="J18" t="s">
        <v>15</v>
      </c>
    </row>
    <row r="19" spans="5:24" x14ac:dyDescent="0.25">
      <c r="E19">
        <f>E18*1.75</f>
        <v>1214.5</v>
      </c>
      <c r="G19" t="s">
        <v>26</v>
      </c>
      <c r="H19">
        <v>694</v>
      </c>
      <c r="I19">
        <f>H19/I18</f>
        <v>1.1748209396834066</v>
      </c>
    </row>
    <row r="20" spans="5:24" x14ac:dyDescent="0.25">
      <c r="E20">
        <v>11500</v>
      </c>
      <c r="G20" t="s">
        <v>21</v>
      </c>
      <c r="H20">
        <v>20200</v>
      </c>
    </row>
    <row r="21" spans="5:24" x14ac:dyDescent="0.25">
      <c r="E21">
        <f>E20*E19</f>
        <v>13966750</v>
      </c>
      <c r="G21" t="s">
        <v>22</v>
      </c>
      <c r="H21">
        <f>H20*H19</f>
        <v>14018800</v>
      </c>
    </row>
    <row r="22" spans="5:24" x14ac:dyDescent="0.25">
      <c r="E22">
        <f>E21/H19</f>
        <v>20125</v>
      </c>
      <c r="G22" s="6"/>
      <c r="H22" s="6"/>
    </row>
    <row r="23" spans="5:24" x14ac:dyDescent="0.25">
      <c r="G23" t="s">
        <v>25</v>
      </c>
    </row>
    <row r="24" spans="5:24" x14ac:dyDescent="0.25">
      <c r="G24" t="s">
        <v>16</v>
      </c>
      <c r="H24">
        <v>4999400</v>
      </c>
      <c r="J24" t="s">
        <v>23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17</v>
      </c>
      <c r="H25">
        <v>341200</v>
      </c>
      <c r="J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G26" t="s">
        <v>18</v>
      </c>
      <c r="H26">
        <v>30000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G27" t="s">
        <v>19</v>
      </c>
      <c r="H27">
        <f>SUM(H24:H26)</f>
        <v>5370600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G29" t="s">
        <v>20</v>
      </c>
      <c r="H29">
        <v>5556516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2024-02-10T05:25:51Z</dcterms:modified>
</cp:coreProperties>
</file>