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VIJAY NARAYAN CHAVAN - SBI\"/>
    </mc:Choice>
  </mc:AlternateContent>
  <xr:revisionPtr revIDLastSave="0" documentId="13_ncr:1_{42685FFD-CC73-4120-873A-5A40F312A4A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<sst xmlns="http://schemas.openxmlformats.org/spreadsheetml/2006/main" count="49" uniqueCount="43">
  <si>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</si>
  <si>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</si>
  <si>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</si>
  <si>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</si>
  <si>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</si>
  <si>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</si>
  <si>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</si>
  <si>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</si>
  <si>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</si>
  <si>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</si>
  <si>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</si>
  <si>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</si>
  <si>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</si>
  <si>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</si>
  <si>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</si>
  <si>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</si>
  <si>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</si>
  <si>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</si>
  <si>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</si>
  <si>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</si>
  <si>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</si>
  <si>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</si>
  <si>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</si>
  <si>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</si>
  <si>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</si>
  <si>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</si>
  <si>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</si>
  <si>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</si>
  <si>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</si>
  <si>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</si>
  <si>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</si>
  <si>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</si>
  <si>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</si>
  <si>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</si>
  <si>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</si>
  <si>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</si>
  <si>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</si>
  <si>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</si>
  <si>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</si>
  <si>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Madam Cama Road Branch Mumabi )  - VIJAY NARAYAN CHAVAN</t>
  </si>
  <si>
    <t>Draft agreement CA</t>
  </si>
  <si>
    <t>3 Flats on 9th Floor - As per Approved plan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</si>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</sst>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4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78678</xdr:colOff>
      <xdr:row>45</xdr:row>
      <xdr:rowOff>96396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3D28F9-A403-4852-B5C8-8CDFFC929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57078" cy="821169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499833</xdr:colOff>
      <xdr:row>9</xdr:row>
      <xdr:rowOff>76201</xdr:rowOff>
    </xdr:from>
    <xdr:to>
      <xdr:col>27</xdr:col>
      <xdr:colOff>516875</xdr:colOff>
      <xdr:row>45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A7A8FC-CAD0-4337-B985-83B981A58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8233" y="1790701"/>
          <a:ext cx="14037842" cy="6800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231099</xdr:colOff>
      <xdr:row>49</xdr:row>
      <xdr:rowOff>172617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613178-80FF-4E81-9D86-5936A23C0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909499" cy="8364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134560</xdr:colOff>
      <xdr:row>47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C5F83D-B25E-4377-95DA-F0D95DF3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68960" cy="8926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47</xdr:row>
      <xdr:rowOff>144071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0A06BC-BF0B-4BF2-8376-6ADA8DBA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573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574047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C42EE2-8A51-4B29-A46E-EF88662C8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52447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583574</xdr:colOff>
      <xdr:row>29</xdr:row>
      <xdr:rowOff>67455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D25393-C80E-4FF7-B7B3-8C3F8EE08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61974" cy="55919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31</xdr:row>
      <xdr:rowOff>19850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90416B-E175-4000-A8AA-F2840990D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5734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31</xdr:row>
      <xdr:rowOff>19850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0F8151-D44C-4B94-8D27-9B77A9161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5734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449858</xdr:colOff>
      <xdr:row>19</xdr:row>
      <xdr:rowOff>28575</xdr:rowOff>
    </xdr:from>
    <xdr:to>
      <xdr:col>24</xdr:col>
      <xdr:colOff>173974</xdr:colOff>
      <xdr:row>52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C3FB48-E9FD-4580-8602-6E787D7F7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9058" y="3648075"/>
          <a:ext cx="13135316" cy="6391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25" zoomScaleNormal="100" workbookViewId="0">
      <selection activeCell="W47" sqref="W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422.5</v>
      </c>
      <c r="C3" s="4">
        <f>B3*1.2</f>
        <v>507</v>
      </c>
      <c r="D3" s="4">
        <f t="shared" ref="D3:D14" si="2">C3*1.2</f>
        <v>608.4</v>
      </c>
      <c r="E3" s="5">
        <f t="shared" ref="E3:E14" si="3">R3</f>
        <v>5100000</v>
      </c>
      <c r="F3" s="9">
        <f t="shared" ref="F3:F14" si="4">ROUND((E3/B3),0)</f>
        <v>12071</v>
      </c>
      <c r="G3" s="9">
        <f t="shared" ref="G3:G14" si="5">ROUND((E3/C3),0)</f>
        <v>10059</v>
      </c>
      <c r="H3" s="9">
        <f t="shared" ref="H3:H14" si="6">ROUND((E3/D3),0)</f>
        <v>8383</v>
      </c>
      <c r="I3" s="4" t="e">
        <f>#REF!</f>
        <v>#REF!</v>
      </c>
      <c r="J3" s="4">
        <f t="shared" ref="J3:J14" si="7">S3</f>
        <v>0</v>
      </c>
      <c r="O3">
        <v>0</v>
      </c>
      <c r="P3">
        <v>507</v>
      </c>
      <c r="Q3">
        <f t="shared" ref="P3:Q14" si="8">P3/1.2</f>
        <v>422.5</v>
      </c>
      <c r="R3" s="2">
        <v>5100000</v>
      </c>
    </row>
    <row r="4" spans="1:20" x14ac:dyDescent="0.25">
      <c r="A4" s="4">
        <f t="shared" ref="A4:A9" si="9">N4</f>
        <v>0</v>
      </c>
      <c r="B4" s="4">
        <f t="shared" ref="B4:B9" si="10">Q4</f>
        <v>330</v>
      </c>
      <c r="C4" s="4">
        <f t="shared" ref="C4:C9" si="11">B4*1.2</f>
        <v>396</v>
      </c>
      <c r="D4" s="4">
        <f t="shared" ref="D4:D9" si="12">C4*1.2</f>
        <v>475.2</v>
      </c>
      <c r="E4" s="5">
        <f t="shared" ref="E4:E9" si="13">R4</f>
        <v>4000000</v>
      </c>
      <c r="F4" s="9">
        <f t="shared" ref="F4:F9" si="14">ROUND((E4/B4),0)</f>
        <v>12121</v>
      </c>
      <c r="G4" s="9">
        <f t="shared" ref="G4:G9" si="15">ROUND((E4/C4),0)</f>
        <v>10101</v>
      </c>
      <c r="H4" s="9">
        <f t="shared" ref="H4:H9" si="16">ROUND((E4/D4),0)</f>
        <v>8418</v>
      </c>
      <c r="I4" s="4" t="e">
        <f>#REF!</f>
        <v>#REF!</v>
      </c>
      <c r="J4" s="4">
        <f t="shared" ref="J4:J9" si="17">S4</f>
        <v>0</v>
      </c>
      <c r="O4">
        <v>0</v>
      </c>
      <c r="P4">
        <v>396</v>
      </c>
      <c r="Q4">
        <f t="shared" ref="Q4:Q9" si="18">P4/1.2</f>
        <v>330</v>
      </c>
      <c r="R4" s="2">
        <v>4000000</v>
      </c>
    </row>
    <row r="5" spans="1:20" x14ac:dyDescent="0.25">
      <c r="A5" s="4">
        <f t="shared" si="9"/>
        <v>0</v>
      </c>
      <c r="B5" s="4">
        <f t="shared" si="10"/>
        <v>330</v>
      </c>
      <c r="C5" s="4">
        <f t="shared" si="11"/>
        <v>396</v>
      </c>
      <c r="D5" s="4">
        <f t="shared" si="12"/>
        <v>475.2</v>
      </c>
      <c r="E5" s="5">
        <f t="shared" si="13"/>
        <v>4400000</v>
      </c>
      <c r="F5" s="9">
        <f t="shared" si="14"/>
        <v>13333</v>
      </c>
      <c r="G5" s="9">
        <f t="shared" si="15"/>
        <v>11111</v>
      </c>
      <c r="H5" s="9">
        <f t="shared" si="16"/>
        <v>9259</v>
      </c>
      <c r="I5" s="4" t="e">
        <f>#REF!</f>
        <v>#REF!</v>
      </c>
      <c r="J5" s="4">
        <f t="shared" si="17"/>
        <v>0</v>
      </c>
      <c r="O5">
        <v>0</v>
      </c>
      <c r="P5">
        <v>396</v>
      </c>
      <c r="Q5">
        <f t="shared" si="18"/>
        <v>330</v>
      </c>
      <c r="R5" s="2">
        <v>4400000</v>
      </c>
    </row>
    <row r="6" spans="1:20" x14ac:dyDescent="0.25">
      <c r="A6" s="4">
        <f t="shared" si="9"/>
        <v>0</v>
      </c>
      <c r="B6" s="4">
        <f t="shared" si="10"/>
        <v>302.5</v>
      </c>
      <c r="C6" s="4">
        <f t="shared" si="11"/>
        <v>363</v>
      </c>
      <c r="D6" s="4">
        <f t="shared" si="12"/>
        <v>435.59999999999997</v>
      </c>
      <c r="E6" s="5">
        <f t="shared" si="13"/>
        <v>4400000</v>
      </c>
      <c r="F6" s="9">
        <f t="shared" si="14"/>
        <v>14545</v>
      </c>
      <c r="G6" s="9">
        <f t="shared" si="15"/>
        <v>12121</v>
      </c>
      <c r="H6" s="9">
        <f t="shared" si="16"/>
        <v>10101</v>
      </c>
      <c r="I6" s="4" t="e">
        <f>#REF!</f>
        <v>#REF!</v>
      </c>
      <c r="J6" s="4">
        <f t="shared" si="17"/>
        <v>0</v>
      </c>
      <c r="O6">
        <v>0</v>
      </c>
      <c r="P6">
        <v>363</v>
      </c>
      <c r="Q6">
        <f t="shared" si="18"/>
        <v>302.5</v>
      </c>
      <c r="R6" s="2">
        <v>4400000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ref="P7:P9" si="19">O7/1.2</f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275</v>
      </c>
      <c r="C16" s="4">
        <f>B16*1.2</f>
        <v>330</v>
      </c>
      <c r="D16" s="4">
        <f t="shared" ref="D16:D28" si="34">C16*1.2</f>
        <v>396</v>
      </c>
      <c r="E16" s="5">
        <f t="shared" ref="E16:E28" si="35">R16</f>
        <v>7500000</v>
      </c>
      <c r="F16" s="9">
        <f t="shared" ref="F16:F28" si="36">ROUND((E16/B16),0)</f>
        <v>27273</v>
      </c>
      <c r="G16" s="9">
        <f t="shared" ref="G16:G28" si="37">ROUND((E16/C16),0)</f>
        <v>22727</v>
      </c>
      <c r="H16" s="9">
        <f t="shared" ref="H16:H28" si="38">ROUND((E16/D16),0)</f>
        <v>18939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275</v>
      </c>
      <c r="R16" s="2">
        <v>7500000</v>
      </c>
    </row>
    <row r="17" spans="1:24" x14ac:dyDescent="0.25">
      <c r="A17" s="4">
        <f t="shared" si="32"/>
        <v>0</v>
      </c>
      <c r="B17" s="4">
        <f t="shared" si="33"/>
        <v>510</v>
      </c>
      <c r="C17" s="4">
        <f t="shared" ref="C17:C28" si="41">B17*1.2</f>
        <v>612</v>
      </c>
      <c r="D17" s="4">
        <f t="shared" si="34"/>
        <v>734.4</v>
      </c>
      <c r="E17" s="5">
        <f t="shared" si="35"/>
        <v>14000000</v>
      </c>
      <c r="F17" s="9">
        <f t="shared" si="36"/>
        <v>27451</v>
      </c>
      <c r="G17" s="9">
        <f t="shared" si="37"/>
        <v>22876</v>
      </c>
      <c r="H17" s="9">
        <f t="shared" si="38"/>
        <v>19063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510</v>
      </c>
      <c r="R17" s="2">
        <v>14000000</v>
      </c>
    </row>
    <row r="18" spans="1:24" s="48" customFormat="1" x14ac:dyDescent="0.25">
      <c r="A18" s="46">
        <f t="shared" si="32"/>
        <v>0</v>
      </c>
      <c r="B18" s="46">
        <f t="shared" si="33"/>
        <v>360</v>
      </c>
      <c r="C18" s="46">
        <f t="shared" si="41"/>
        <v>432</v>
      </c>
      <c r="D18" s="46">
        <f t="shared" si="34"/>
        <v>518.4</v>
      </c>
      <c r="E18" s="47">
        <f t="shared" si="35"/>
        <v>7900000</v>
      </c>
      <c r="F18" s="46">
        <f t="shared" si="36"/>
        <v>21944</v>
      </c>
      <c r="G18" s="46">
        <f t="shared" si="37"/>
        <v>18287</v>
      </c>
      <c r="H18" s="46">
        <f t="shared" si="38"/>
        <v>15239</v>
      </c>
      <c r="I18" s="46" t="e">
        <f>#REF!</f>
        <v>#REF!</v>
      </c>
      <c r="J18" s="46">
        <f t="shared" si="39"/>
        <v>0</v>
      </c>
      <c r="O18" s="48">
        <v>0</v>
      </c>
      <c r="P18" s="48">
        <f t="shared" si="40"/>
        <v>0</v>
      </c>
      <c r="Q18" s="48">
        <v>360</v>
      </c>
      <c r="R18" s="45">
        <v>7900000</v>
      </c>
    </row>
    <row r="19" spans="1:24" s="48" customFormat="1" x14ac:dyDescent="0.25">
      <c r="A19" s="46">
        <f t="shared" si="32"/>
        <v>0</v>
      </c>
      <c r="B19" s="46">
        <f t="shared" si="33"/>
        <v>360</v>
      </c>
      <c r="C19" s="46">
        <f t="shared" si="41"/>
        <v>432</v>
      </c>
      <c r="D19" s="46">
        <f t="shared" si="34"/>
        <v>518.4</v>
      </c>
      <c r="E19" s="47">
        <f t="shared" si="35"/>
        <v>7500000</v>
      </c>
      <c r="F19" s="46">
        <f t="shared" si="36"/>
        <v>20833</v>
      </c>
      <c r="G19" s="46">
        <f t="shared" si="37"/>
        <v>17361</v>
      </c>
      <c r="H19" s="46">
        <f t="shared" si="38"/>
        <v>14468</v>
      </c>
      <c r="I19" s="46" t="e">
        <f>#REF!</f>
        <v>#REF!</v>
      </c>
      <c r="J19" s="46">
        <f t="shared" si="39"/>
        <v>0</v>
      </c>
      <c r="O19" s="48">
        <v>0</v>
      </c>
      <c r="P19" s="48">
        <f t="shared" si="40"/>
        <v>0</v>
      </c>
      <c r="Q19" s="48">
        <v>360</v>
      </c>
      <c r="R19" s="45">
        <v>7500000</v>
      </c>
    </row>
    <row r="20" spans="1:24" x14ac:dyDescent="0.25">
      <c r="A20" s="4">
        <f t="shared" si="32"/>
        <v>0</v>
      </c>
      <c r="B20" s="4">
        <f t="shared" si="33"/>
        <v>520.83333333333337</v>
      </c>
      <c r="C20" s="4">
        <f t="shared" si="41"/>
        <v>625</v>
      </c>
      <c r="D20" s="4">
        <f t="shared" si="34"/>
        <v>750</v>
      </c>
      <c r="E20" s="5">
        <f t="shared" si="35"/>
        <v>13800000</v>
      </c>
      <c r="F20" s="9">
        <f t="shared" si="36"/>
        <v>26496</v>
      </c>
      <c r="G20" s="9">
        <f t="shared" si="37"/>
        <v>22080</v>
      </c>
      <c r="H20" s="9">
        <f t="shared" si="38"/>
        <v>18400</v>
      </c>
      <c r="I20" s="4" t="e">
        <f>#REF!</f>
        <v>#REF!</v>
      </c>
      <c r="J20" s="4">
        <f t="shared" si="39"/>
        <v>0</v>
      </c>
      <c r="O20">
        <v>0</v>
      </c>
      <c r="P20">
        <v>625</v>
      </c>
      <c r="Q20">
        <f t="shared" si="40"/>
        <v>520.83333333333337</v>
      </c>
      <c r="R20" s="2">
        <v>13800000</v>
      </c>
    </row>
    <row r="21" spans="1:24" s="48" customFormat="1" x14ac:dyDescent="0.25">
      <c r="A21" s="46">
        <f t="shared" si="32"/>
        <v>0</v>
      </c>
      <c r="B21" s="46">
        <f t="shared" si="33"/>
        <v>285</v>
      </c>
      <c r="C21" s="46">
        <f t="shared" si="41"/>
        <v>342</v>
      </c>
      <c r="D21" s="46">
        <f t="shared" si="34"/>
        <v>410.4</v>
      </c>
      <c r="E21" s="47">
        <f t="shared" si="35"/>
        <v>6700000</v>
      </c>
      <c r="F21" s="46">
        <f t="shared" si="36"/>
        <v>23509</v>
      </c>
      <c r="G21" s="46">
        <f t="shared" si="37"/>
        <v>19591</v>
      </c>
      <c r="H21" s="46">
        <f t="shared" si="38"/>
        <v>16326</v>
      </c>
      <c r="I21" s="46" t="e">
        <f>#REF!</f>
        <v>#REF!</v>
      </c>
      <c r="J21" s="46">
        <f t="shared" si="39"/>
        <v>0</v>
      </c>
      <c r="O21" s="48">
        <v>0</v>
      </c>
      <c r="P21" s="48">
        <f t="shared" si="40"/>
        <v>0</v>
      </c>
      <c r="Q21" s="48">
        <v>285</v>
      </c>
      <c r="R21" s="45">
        <v>6700000</v>
      </c>
    </row>
    <row r="22" spans="1:24" s="48" customFormat="1" x14ac:dyDescent="0.25">
      <c r="A22" s="46">
        <f t="shared" ref="A22:A24" si="42">N22</f>
        <v>0</v>
      </c>
      <c r="B22" s="46">
        <f t="shared" ref="B22:B24" si="43">Q22</f>
        <v>308.33333333333337</v>
      </c>
      <c r="C22" s="46">
        <f t="shared" ref="C22:C24" si="44">B22*1.2</f>
        <v>370.00000000000006</v>
      </c>
      <c r="D22" s="46">
        <f t="shared" ref="D22:D24" si="45">C22*1.2</f>
        <v>444.00000000000006</v>
      </c>
      <c r="E22" s="47">
        <f t="shared" ref="E22:E24" si="46">R22</f>
        <v>7000000</v>
      </c>
      <c r="F22" s="46">
        <f t="shared" ref="F22:F24" si="47">ROUND((E22/B22),0)</f>
        <v>22703</v>
      </c>
      <c r="G22" s="46">
        <f t="shared" ref="G22:G24" si="48">ROUND((E22/C22),0)</f>
        <v>18919</v>
      </c>
      <c r="H22" s="46">
        <f t="shared" ref="H22:H24" si="49">ROUND((E22/D22),0)</f>
        <v>15766</v>
      </c>
      <c r="I22" s="46" t="e">
        <f>#REF!</f>
        <v>#REF!</v>
      </c>
      <c r="J22" s="46">
        <f t="shared" ref="J22:J24" si="50">S22</f>
        <v>0</v>
      </c>
      <c r="O22" s="48">
        <v>0</v>
      </c>
      <c r="P22" s="48">
        <v>370</v>
      </c>
      <c r="Q22" s="48">
        <f t="shared" ref="Q22:Q24" si="51">P22/1.2</f>
        <v>308.33333333333337</v>
      </c>
      <c r="R22" s="45">
        <v>7000000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ref="P22:P24" si="52">O23/1.2</f>
        <v>0</v>
      </c>
      <c r="Q23">
        <f t="shared" si="51"/>
        <v>0</v>
      </c>
      <c r="R23" s="45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22600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20100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4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5:24" ht="15.75" x14ac:dyDescent="0.25">
      <c r="S34" s="10"/>
      <c r="T34" s="10"/>
      <c r="U34" s="17" t="s">
        <v>18</v>
      </c>
      <c r="V34" s="23"/>
      <c r="W34" s="24">
        <f>W35-W33</f>
        <v>60</v>
      </c>
      <c r="X34" s="24">
        <v>2024</v>
      </c>
    </row>
    <row r="35" spans="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5:24" ht="15.75" x14ac:dyDescent="0.25">
      <c r="E37" t="s">
        <v>40</v>
      </c>
      <c r="G37">
        <v>275</v>
      </c>
      <c r="U37" s="17"/>
      <c r="V37" s="26"/>
      <c r="W37" s="27">
        <f>W36%</f>
        <v>0</v>
      </c>
      <c r="X37" s="27"/>
    </row>
    <row r="38" spans="5:24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4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20100</v>
      </c>
      <c r="X40" s="22"/>
    </row>
    <row r="41" spans="5:24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22600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37</v>
      </c>
      <c r="V44" s="30"/>
      <c r="W44" s="25">
        <v>275</v>
      </c>
      <c r="X44" s="24"/>
    </row>
    <row r="45" spans="5:24" ht="15.75" x14ac:dyDescent="0.25">
      <c r="P45" s="13" t="s">
        <v>29</v>
      </c>
      <c r="Q45" s="44" t="s">
        <v>41</v>
      </c>
      <c r="R45" s="44"/>
      <c r="S45" s="44"/>
      <c r="T45" s="11"/>
      <c r="U45" s="17" t="s">
        <v>42</v>
      </c>
      <c r="V45" s="31"/>
      <c r="W45" s="32">
        <f>W42*W44+X46</f>
        <v>6215000</v>
      </c>
      <c r="X45" s="33"/>
    </row>
    <row r="46" spans="5:24" ht="15.75" x14ac:dyDescent="0.25">
      <c r="Q46" s="44"/>
      <c r="R46" s="44"/>
      <c r="S46" s="44"/>
      <c r="T46" s="10"/>
      <c r="U46" s="17" t="s">
        <v>24</v>
      </c>
      <c r="V46" s="23"/>
      <c r="W46" s="34">
        <f>W45*0.9</f>
        <v>5593500</v>
      </c>
      <c r="X46" s="35"/>
    </row>
    <row r="47" spans="5:24" ht="15.75" x14ac:dyDescent="0.25">
      <c r="Q47" s="44"/>
      <c r="R47" s="44"/>
      <c r="S47" s="44"/>
      <c r="T47" s="10"/>
      <c r="U47" s="17" t="s">
        <v>25</v>
      </c>
      <c r="V47" s="23"/>
      <c r="W47" s="34">
        <f>W45*0.8</f>
        <v>4972000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687500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12947.916666666666</v>
      </c>
      <c r="X51" s="34"/>
    </row>
  </sheetData>
  <mergeCells count="4">
    <mergeCell ref="A15:R15"/>
    <mergeCell ref="A2:R2"/>
    <mergeCell ref="P36:T36"/>
    <mergeCell ref="Q45:S4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9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3"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6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37" sqref="G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2024-02-05T12:11:07Z</dcterms:modified>
</cp:coreProperties>
</file>