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Belapur\Pallavi Prashant Savardekar\"/>
    </mc:Choice>
  </mc:AlternateContent>
  <xr:revisionPtr revIDLastSave="0" documentId="13_ncr:1_{410BF56F-0372-49B0-AEF8-BD91FEF2943E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28" i="4" l="1"/>
  <c r="D19" i="23"/>
  <c r="P7" i="4" l="1"/>
  <c r="P6" i="4"/>
  <c r="P5" i="4"/>
  <c r="P4" i="4"/>
  <c r="P3" i="4"/>
  <c r="P2" i="4"/>
  <c r="C5" i="25" l="1"/>
  <c r="C4" i="25"/>
  <c r="C3" i="25"/>
  <c r="Q2" i="4"/>
  <c r="B2" i="4" s="1"/>
  <c r="C2" i="4" s="1"/>
  <c r="Q3" i="4"/>
  <c r="B3" i="4" s="1"/>
  <c r="C3" i="4" s="1"/>
  <c r="D3" i="4" s="1"/>
  <c r="Q4" i="4"/>
  <c r="Q5" i="4"/>
  <c r="Q6" i="4"/>
  <c r="B6" i="4" s="1"/>
  <c r="C6" i="4" s="1"/>
  <c r="Q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<sst xmlns="http://schemas.openxmlformats.org/spreadsheetml/2006/main" count="134" uniqueCount="92">
  <si>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</si>
  <si>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</si>
  <si>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</si>
  <si>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</si>
  <si>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</si>
  <si>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</si>
  <si>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</si>
  <si>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</si>
  <si>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</si>
  <si>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</si>
  <si>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</si>
  <si>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</si>
  <si>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</si>
  <si>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</si>
  <si>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</si>
  <si>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</si>
  <si>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</si>
  <si>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</si>
  <si>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</si>
  <si>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</si>
  <si>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</si>
  <si>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</si>
  <si>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</si>
  <si>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</si>
  <si>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</si>
  <si>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</si>
  <si>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</si>
  <si>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</si>
  <si>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</si>
  <si>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</si>
  <si>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</si>
  <si>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</si>
  <si>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</si>
  <si>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</si>
  <si>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</si>
  <si>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</si>
  <si>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</si>
  <si>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</si>
  <si>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</si>
  <si>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</si>
  <si>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</si>
  <si>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</si>
  <si>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</si>
  <si>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</si>
  <si>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</si>
  <si>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</si>
  <si>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</si>
  <si>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</si>
  <si>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</si>
  <si>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</si>
  <si>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</si>
  <si>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</si>
  <si>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</si>
  <si>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</si>
  <si>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</si>
  <si>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</si>
  <si>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</si>
  <si>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</si>
  <si>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</si>
  <si>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</si>
  <si>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</si>
  <si>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</si>
  <si>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</si>
  <si>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</si>
  <si>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</si>
  <si>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</si>
  <si>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</si>
  <si>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</si>
  <si>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</si>
  <si>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</si>
  <si>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</si>
  <si>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</si>
  <si>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</si>
  <si>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</si>
  <si>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</si>
  <si>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</si>
  <si>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</si>
  <si>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</si>
  <si>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</si>
  <si>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</si>
  <si>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</si>
  <si>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</si>
  <si>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</si>
  <si>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</si>
  <si>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</si>
  <si>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20.01.2024</t>
  </si>
  <si>
    <t>IGR-05.02.24</t>
  </si>
  <si>
    <t>IGR-17.01.24</t>
  </si>
  <si>
    <t>IGR-07.01.24</t>
  </si>
  <si>
    <t>IGR-30.01.24</t>
  </si>
  <si>
    <t>IGR-27.01.24</t>
  </si>
  <si>
    <t>Engineer = 55 to 58 lakh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</si>
</sst>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43" fontId="3" fillId="0" borderId="4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0875AF-076E-4F07-8C8F-CBEE9A2AE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440423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A18646-A69C-4A2F-939F-528F4812D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0023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712F35-B86B-482A-9FCB-D33132ACF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BA855A-4AFF-44AD-95D6-6BBEE614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15C766-88DB-459B-A1B4-E63E94710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CDC3DF-804B-4CBC-88B1-80DDF2564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697D22-2CF6-4EF8-A1D6-652F47755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497326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12FC39-0D2C-412F-BC62-3BB2CC03B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18126" cy="8783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45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6D8ADE-23F5-4F1A-9002-FFE3771E8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66896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221063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770BF-BBD0-4D65-B109-DFB3E4F1D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41863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19" sqref="M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78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84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79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80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81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82</v>
      </c>
      <c r="C8" s="56">
        <f>C7*D13%</f>
        <v>237609.63399999999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83</v>
      </c>
      <c r="C9" s="61">
        <f>C6+C8</f>
        <v>267009.63399999996</v>
      </c>
      <c r="D9" s="62" t="s">
        <v>62</v>
      </c>
      <c r="E9" s="63">
        <f>C9/10.764</f>
        <v>24805.800260126343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1998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26</v>
      </c>
      <c r="D13" s="69">
        <f>D12-C13</f>
        <v>74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L19" sqref="L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16000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13500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26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34</v>
      </c>
      <c r="D8" s="26">
        <v>1998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39</v>
      </c>
      <c r="D10" s="26"/>
      <c r="F10" s="19"/>
    </row>
    <row r="11" spans="1:6" x14ac:dyDescent="0.25">
      <c r="A11" s="16"/>
      <c r="B11" s="27"/>
      <c r="C11" s="28">
        <f>C10%</f>
        <v>0.39</v>
      </c>
      <c r="D11" s="28"/>
      <c r="F11" s="19"/>
    </row>
    <row r="12" spans="1:6" x14ac:dyDescent="0.25">
      <c r="A12" s="16" t="s">
        <v>21</v>
      </c>
      <c r="B12" s="20"/>
      <c r="C12" s="21">
        <f>C6*C11</f>
        <v>975</v>
      </c>
      <c r="D12" s="24"/>
      <c r="F12" s="19"/>
    </row>
    <row r="13" spans="1:6" x14ac:dyDescent="0.25">
      <c r="A13" s="16" t="s">
        <v>22</v>
      </c>
      <c r="B13" s="20"/>
      <c r="C13" s="21">
        <f>C6-C12</f>
        <v>1525</v>
      </c>
      <c r="D13" s="24"/>
      <c r="F13" s="19"/>
    </row>
    <row r="14" spans="1:6" x14ac:dyDescent="0.25">
      <c r="A14" s="16" t="s">
        <v>15</v>
      </c>
      <c r="B14" s="20"/>
      <c r="C14" s="21">
        <f>C5</f>
        <v>13500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15025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BUA</v>
      </c>
      <c r="B18" s="7"/>
      <c r="C18" s="31">
        <v>375</v>
      </c>
      <c r="D18" s="26"/>
      <c r="F18" s="19"/>
    </row>
    <row r="19" spans="1:6" x14ac:dyDescent="0.25">
      <c r="A19" s="16" t="s">
        <v>74</v>
      </c>
      <c r="B19" s="6"/>
      <c r="C19" s="32">
        <f>C18*C16</f>
        <v>5634375</v>
      </c>
      <c r="D19" s="82">
        <f>C19*0.8</f>
        <v>4507500</v>
      </c>
      <c r="E19" s="69"/>
      <c r="F19" s="33"/>
    </row>
    <row r="20" spans="1:6" x14ac:dyDescent="0.25">
      <c r="A20" s="16" t="s">
        <v>24</v>
      </c>
      <c r="C20" s="34">
        <f>C19*90%</f>
        <v>5070937.5</v>
      </c>
      <c r="D20" s="32"/>
      <c r="F20" s="19"/>
    </row>
    <row r="21" spans="1:6" x14ac:dyDescent="0.25">
      <c r="A21" s="16" t="s">
        <v>25</v>
      </c>
      <c r="C21" s="34">
        <f>C19*80%</f>
        <v>4507500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937500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11738.28125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R2" sqref="R2:R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312.81080999999995</v>
      </c>
      <c r="C2" s="4">
        <f t="shared" ref="C2:C16" si="1">B2*1.2</f>
        <v>375.37297199999995</v>
      </c>
      <c r="D2" s="4">
        <f t="shared" ref="D2:D16" si="2">C2*1.2</f>
        <v>450.44756639999991</v>
      </c>
      <c r="E2" s="5">
        <f t="shared" ref="E2:E16" si="3">R2</f>
        <v>4950000</v>
      </c>
      <c r="F2" s="4">
        <f t="shared" ref="F2:F15" si="4">ROUND((E2/B2),0)</f>
        <v>15824</v>
      </c>
      <c r="G2" s="4">
        <f t="shared" ref="G2:G15" si="5">ROUND((E2/C2),0)</f>
        <v>13187</v>
      </c>
      <c r="H2" s="4">
        <f t="shared" ref="H2:H15" si="6">ROUND((E2/D2),0)</f>
        <v>10989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34.873*10.764</f>
        <v>375.37297199999995</v>
      </c>
      <c r="Q2">
        <f t="shared" ref="Q2:Q7" si="9">P2/1.2</f>
        <v>312.81080999999995</v>
      </c>
      <c r="R2" s="2">
        <v>4950000</v>
      </c>
      <c r="S2" s="2" t="s">
        <v>86</v>
      </c>
    </row>
    <row r="3" spans="1:19" x14ac:dyDescent="0.25">
      <c r="A3" s="4">
        <v>2</v>
      </c>
      <c r="B3" s="4">
        <f t="shared" si="0"/>
        <v>449.12790000000001</v>
      </c>
      <c r="C3" s="4">
        <f t="shared" si="1"/>
        <v>538.95348000000001</v>
      </c>
      <c r="D3" s="4">
        <f t="shared" si="2"/>
        <v>646.74417600000004</v>
      </c>
      <c r="E3" s="5">
        <f t="shared" si="3"/>
        <v>7200000</v>
      </c>
      <c r="F3" s="4">
        <f t="shared" si="4"/>
        <v>16031</v>
      </c>
      <c r="G3" s="79">
        <f t="shared" si="5"/>
        <v>13359</v>
      </c>
      <c r="H3" s="79">
        <f t="shared" si="6"/>
        <v>11133</v>
      </c>
      <c r="I3" s="79">
        <f t="shared" si="7"/>
        <v>0</v>
      </c>
      <c r="J3" s="79">
        <f t="shared" si="8"/>
        <v>0</v>
      </c>
      <c r="K3" s="80"/>
      <c r="L3" s="80"/>
      <c r="M3" s="80"/>
      <c r="N3" s="80"/>
      <c r="O3" s="80">
        <v>0</v>
      </c>
      <c r="P3" s="80">
        <f>50.07*10.764</f>
        <v>538.95348000000001</v>
      </c>
      <c r="Q3" s="80">
        <f t="shared" si="9"/>
        <v>449.12790000000001</v>
      </c>
      <c r="R3" s="81">
        <v>7200000</v>
      </c>
      <c r="S3" s="81" t="s">
        <v>87</v>
      </c>
    </row>
    <row r="4" spans="1:19" x14ac:dyDescent="0.25">
      <c r="A4" s="4">
        <v>3</v>
      </c>
      <c r="B4" s="4">
        <f t="shared" si="0"/>
        <v>358.79999999999995</v>
      </c>
      <c r="C4" s="4">
        <f t="shared" si="1"/>
        <v>430.55999999999995</v>
      </c>
      <c r="D4" s="4">
        <f t="shared" si="2"/>
        <v>516.67199999999991</v>
      </c>
      <c r="E4" s="5">
        <f t="shared" si="3"/>
        <v>7325000</v>
      </c>
      <c r="F4" s="4">
        <f t="shared" si="4"/>
        <v>20415</v>
      </c>
      <c r="G4" s="77">
        <f t="shared" si="5"/>
        <v>17013</v>
      </c>
      <c r="H4" s="77">
        <f t="shared" si="6"/>
        <v>14177</v>
      </c>
      <c r="I4" s="77">
        <f t="shared" si="7"/>
        <v>0</v>
      </c>
      <c r="J4" s="77">
        <f t="shared" si="8"/>
        <v>0</v>
      </c>
      <c r="K4" s="7"/>
      <c r="L4" s="7"/>
      <c r="M4" s="7"/>
      <c r="N4" s="7"/>
      <c r="O4" s="7">
        <v>0</v>
      </c>
      <c r="P4" s="7">
        <f>40*10.764</f>
        <v>430.55999999999995</v>
      </c>
      <c r="Q4" s="7">
        <f t="shared" si="9"/>
        <v>358.79999999999995</v>
      </c>
      <c r="R4" s="78">
        <v>7325000</v>
      </c>
      <c r="S4" s="78" t="s">
        <v>88</v>
      </c>
    </row>
    <row r="5" spans="1:19" x14ac:dyDescent="0.25">
      <c r="A5" s="4">
        <v>4</v>
      </c>
      <c r="B5" s="4">
        <f t="shared" si="0"/>
        <v>312.81080999999995</v>
      </c>
      <c r="C5" s="4">
        <f t="shared" si="1"/>
        <v>375.37297199999995</v>
      </c>
      <c r="D5" s="4">
        <f t="shared" si="2"/>
        <v>450.44756639999991</v>
      </c>
      <c r="E5" s="5">
        <f t="shared" si="3"/>
        <v>4950000</v>
      </c>
      <c r="F5" s="4">
        <f t="shared" si="4"/>
        <v>15824</v>
      </c>
      <c r="G5" s="4">
        <f t="shared" si="5"/>
        <v>13187</v>
      </c>
      <c r="H5" s="4">
        <f t="shared" si="6"/>
        <v>10989</v>
      </c>
      <c r="I5" s="4">
        <f t="shared" si="7"/>
        <v>0</v>
      </c>
      <c r="J5" s="4">
        <f t="shared" si="8"/>
        <v>0</v>
      </c>
      <c r="O5">
        <v>0</v>
      </c>
      <c r="P5">
        <f>34.873*10.764</f>
        <v>375.37297199999995</v>
      </c>
      <c r="Q5">
        <f t="shared" si="9"/>
        <v>312.81080999999995</v>
      </c>
      <c r="R5" s="2">
        <v>4950000</v>
      </c>
      <c r="S5" s="2" t="s">
        <v>89</v>
      </c>
    </row>
    <row r="6" spans="1:19" x14ac:dyDescent="0.25">
      <c r="A6" s="4">
        <v>5</v>
      </c>
      <c r="B6" s="4">
        <f t="shared" si="0"/>
        <v>358.79999999999995</v>
      </c>
      <c r="C6" s="4">
        <f t="shared" si="1"/>
        <v>430.55999999999995</v>
      </c>
      <c r="D6" s="4">
        <f t="shared" si="2"/>
        <v>516.67199999999991</v>
      </c>
      <c r="E6" s="5">
        <f t="shared" si="3"/>
        <v>4990000</v>
      </c>
      <c r="F6" s="4">
        <f t="shared" si="4"/>
        <v>13907</v>
      </c>
      <c r="G6" s="4">
        <f t="shared" si="5"/>
        <v>11590</v>
      </c>
      <c r="H6" s="4">
        <f t="shared" si="6"/>
        <v>9658</v>
      </c>
      <c r="I6" s="4">
        <f t="shared" si="7"/>
        <v>0</v>
      </c>
      <c r="J6" s="4">
        <f t="shared" si="8"/>
        <v>0</v>
      </c>
      <c r="O6">
        <v>0</v>
      </c>
      <c r="P6">
        <f>40*10.764</f>
        <v>430.55999999999995</v>
      </c>
      <c r="Q6">
        <f t="shared" si="9"/>
        <v>358.79999999999995</v>
      </c>
      <c r="R6" s="2">
        <v>4990000</v>
      </c>
      <c r="S6" s="2" t="s">
        <v>87</v>
      </c>
    </row>
    <row r="7" spans="1:19" x14ac:dyDescent="0.25">
      <c r="A7" s="4">
        <v>6</v>
      </c>
      <c r="B7" s="4">
        <f t="shared" si="0"/>
        <v>358.79999999999995</v>
      </c>
      <c r="C7" s="4">
        <f t="shared" si="1"/>
        <v>430.55999999999995</v>
      </c>
      <c r="D7" s="4">
        <f t="shared" si="2"/>
        <v>516.67199999999991</v>
      </c>
      <c r="E7" s="5">
        <f t="shared" si="3"/>
        <v>6000000</v>
      </c>
      <c r="F7" s="4">
        <f t="shared" si="4"/>
        <v>16722</v>
      </c>
      <c r="G7" s="77">
        <f t="shared" si="5"/>
        <v>13935</v>
      </c>
      <c r="H7" s="77">
        <f t="shared" si="6"/>
        <v>11613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>40*10.764</f>
        <v>430.55999999999995</v>
      </c>
      <c r="Q7" s="7">
        <f t="shared" si="9"/>
        <v>358.79999999999995</v>
      </c>
      <c r="R7" s="78">
        <v>6000000</v>
      </c>
      <c r="S7" s="78" t="s">
        <v>90</v>
      </c>
    </row>
    <row r="8" spans="1:19" x14ac:dyDescent="0.25">
      <c r="A8" s="4">
        <v>7</v>
      </c>
      <c r="B8" s="4">
        <f t="shared" si="0"/>
        <v>400</v>
      </c>
      <c r="C8" s="4">
        <f t="shared" si="1"/>
        <v>480</v>
      </c>
      <c r="D8" s="4">
        <f t="shared" si="2"/>
        <v>576</v>
      </c>
      <c r="E8" s="5">
        <f t="shared" si="3"/>
        <v>6700000</v>
      </c>
      <c r="F8" s="4">
        <f t="shared" si="4"/>
        <v>16750</v>
      </c>
      <c r="G8" s="77">
        <f t="shared" si="5"/>
        <v>13958</v>
      </c>
      <c r="H8" s="77">
        <f t="shared" si="6"/>
        <v>11632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ref="P8:P10" si="10">O8/1.2</f>
        <v>0</v>
      </c>
      <c r="Q8" s="7">
        <v>400</v>
      </c>
      <c r="R8" s="78">
        <v>6700000</v>
      </c>
      <c r="S8" s="2"/>
    </row>
    <row r="9" spans="1:19" x14ac:dyDescent="0.25">
      <c r="A9" s="4">
        <v>8</v>
      </c>
      <c r="B9" s="4">
        <f t="shared" si="0"/>
        <v>430</v>
      </c>
      <c r="C9" s="4">
        <f t="shared" si="1"/>
        <v>516</v>
      </c>
      <c r="D9" s="4">
        <f t="shared" si="2"/>
        <v>619.19999999999993</v>
      </c>
      <c r="E9" s="5">
        <f t="shared" si="3"/>
        <v>8500000</v>
      </c>
      <c r="F9" s="4">
        <f t="shared" si="4"/>
        <v>19767</v>
      </c>
      <c r="G9" s="77">
        <f t="shared" si="5"/>
        <v>16473</v>
      </c>
      <c r="H9" s="77">
        <f t="shared" si="6"/>
        <v>13727</v>
      </c>
      <c r="I9" s="77">
        <f t="shared" si="7"/>
        <v>0</v>
      </c>
      <c r="J9" s="77">
        <f t="shared" si="8"/>
        <v>0</v>
      </c>
      <c r="K9" s="7"/>
      <c r="L9" s="7"/>
      <c r="M9" s="7"/>
      <c r="N9" s="7"/>
      <c r="O9" s="7">
        <v>0</v>
      </c>
      <c r="P9" s="7">
        <f t="shared" si="10"/>
        <v>0</v>
      </c>
      <c r="Q9" s="7">
        <v>430</v>
      </c>
      <c r="R9" s="78">
        <v>8500000</v>
      </c>
      <c r="S9" s="2"/>
    </row>
    <row r="10" spans="1:19" x14ac:dyDescent="0.25">
      <c r="A10" s="4">
        <v>9</v>
      </c>
      <c r="B10" s="4">
        <f t="shared" si="0"/>
        <v>370</v>
      </c>
      <c r="C10" s="4">
        <f t="shared" si="1"/>
        <v>444</v>
      </c>
      <c r="D10" s="4">
        <f t="shared" si="2"/>
        <v>532.79999999999995</v>
      </c>
      <c r="E10" s="5">
        <f t="shared" si="3"/>
        <v>6500000</v>
      </c>
      <c r="F10" s="4">
        <f t="shared" si="4"/>
        <v>17568</v>
      </c>
      <c r="G10" s="77">
        <f t="shared" si="5"/>
        <v>14640</v>
      </c>
      <c r="H10" s="77">
        <f t="shared" si="6"/>
        <v>12200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10"/>
        <v>0</v>
      </c>
      <c r="Q10" s="7">
        <v>370</v>
      </c>
      <c r="R10" s="78">
        <v>6500000</v>
      </c>
      <c r="S10" s="2"/>
    </row>
    <row r="11" spans="1:19" x14ac:dyDescent="0.25">
      <c r="A11" s="4">
        <v>10</v>
      </c>
      <c r="B11" s="4">
        <f t="shared" si="0"/>
        <v>358.33333333333337</v>
      </c>
      <c r="C11" s="4">
        <f t="shared" si="1"/>
        <v>430.00000000000006</v>
      </c>
      <c r="D11" s="4">
        <f t="shared" si="2"/>
        <v>516</v>
      </c>
      <c r="E11" s="5">
        <f t="shared" si="3"/>
        <v>7300000</v>
      </c>
      <c r="F11" s="4">
        <f t="shared" si="4"/>
        <v>20372</v>
      </c>
      <c r="G11" s="77">
        <f t="shared" si="5"/>
        <v>16977</v>
      </c>
      <c r="H11" s="77">
        <f t="shared" si="6"/>
        <v>14147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v>430</v>
      </c>
      <c r="Q11" s="7">
        <f t="shared" ref="Q11:Q15" si="11">P11/1.2</f>
        <v>358.33333333333337</v>
      </c>
      <c r="R11" s="78">
        <v>7300000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ref="P12:P15" si="12">O12/1.2</f>
        <v>0</v>
      </c>
      <c r="Q12">
        <f t="shared" si="11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1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1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3" t="s">
        <v>91</v>
      </c>
    </row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 t="s">
        <v>85</v>
      </c>
      <c r="F28" s="56" t="s">
        <v>71</v>
      </c>
      <c r="G28" s="56">
        <v>291</v>
      </c>
      <c r="H28" s="10">
        <v>19000</v>
      </c>
      <c r="I28" s="10">
        <f>G28*H28</f>
        <v>5529000</v>
      </c>
    </row>
    <row r="29" spans="1:19" s="10" customFormat="1" x14ac:dyDescent="0.25">
      <c r="C29" s="71" t="s">
        <v>1</v>
      </c>
      <c r="D29" s="71">
        <v>4900000</v>
      </c>
      <c r="F29" s="56" t="s">
        <v>72</v>
      </c>
      <c r="G29" s="56">
        <v>375</v>
      </c>
      <c r="H29" s="10">
        <f>G29/G28</f>
        <v>1.2886597938144331</v>
      </c>
    </row>
    <row r="30" spans="1:19" s="10" customFormat="1" x14ac:dyDescent="0.25">
      <c r="F30" s="56" t="s">
        <v>73</v>
      </c>
      <c r="G30" s="56">
        <v>15000</v>
      </c>
    </row>
    <row r="31" spans="1:19" s="10" customFormat="1" x14ac:dyDescent="0.25">
      <c r="C31" s="74"/>
      <c r="D31" s="74"/>
      <c r="F31" s="74" t="s">
        <v>74</v>
      </c>
      <c r="G31" s="74">
        <f>G29*G30</f>
        <v>5625000</v>
      </c>
      <c r="H31" s="10">
        <f>G31/D29</f>
        <v>1.1479591836734695</v>
      </c>
    </row>
    <row r="32" spans="1:19" s="10" customFormat="1" x14ac:dyDescent="0.25">
      <c r="C32" s="74"/>
      <c r="D32" s="74"/>
      <c r="F32" s="74" t="s">
        <v>24</v>
      </c>
      <c r="G32" s="74">
        <f>G31*90%</f>
        <v>5062500</v>
      </c>
    </row>
    <row r="33" spans="3:7" s="10" customFormat="1" x14ac:dyDescent="0.25">
      <c r="C33" s="74"/>
      <c r="D33" s="74"/>
      <c r="F33" s="74" t="s">
        <v>25</v>
      </c>
      <c r="G33" s="74">
        <f>G31*80%</f>
        <v>4500000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2024-02-07T06:33:23Z</dcterms:modified>
</cp:coreProperties>
</file>