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7"/>
  <workbookPr/>
  <mc:AlternateContent xmlns:mc="http://schemas.openxmlformats.org/markup-compatibility/2006">
    <mc:Choice Requires="x15">
      <x15ac:absPath xmlns:x15ac="http://schemas.microsoft.com/office/spreadsheetml/2010/11/ac" url="F:\Work from home - Vastukala\15.02.2024\Vivek Kumar Singh\Vivek Kumar Singh\"/>
    </mc:Choice>
  </mc:AlternateContent>
  <xr:revisionPtr revIDLastSave="0" documentId="13_ncr:1_{983BFD32-FEA7-4442-BD71-512A413B45B1}" xr6:coauthVersionLast="36" xr6:coauthVersionMax="47" xr10:uidLastSave="{00000000-0000-0000-0000-000000000000}"/>
  <bookViews>
    <workbookView xWindow="0" yWindow="0" windowWidth="20490" windowHeight="7545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Q8" i="4" l="1"/>
  <c r="P5" i="4"/>
  <c r="G29" i="4"/>
  <c r="P4" i="4" l="1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Q6" i="4"/>
  <c r="B6" i="4" s="1"/>
  <c r="C6" i="4" s="1"/>
  <c r="Q7" i="4"/>
  <c r="B7" i="4" s="1"/>
  <c r="C7" i="4" s="1"/>
  <c r="D7" i="4" s="1"/>
  <c r="Q9" i="4"/>
  <c r="B9" i="4" s="1"/>
  <c r="C9" i="4" s="1"/>
  <c r="D9" i="4" s="1"/>
  <c r="P10" i="4"/>
  <c r="Q10" i="4" s="1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<sst xmlns="http://schemas.openxmlformats.org/spreadsheetml/2006/main" count="131" uniqueCount="88">
  <si>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</si>
  <si>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</si>
  <si>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</si>
  <si>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</si>
  <si>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</si>
  <si>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</si>
  <si>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</si>
  <si>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</si>
  <si>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</si>
  <si>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</si>
  <si>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</si>
  <si>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</si>
  <si>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</si>
  <si>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</si>
  <si>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</si>
  <si>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</si>
  <si>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</si>
  <si>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</si>
  <si>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</si>
  <si>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</si>
  <si>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</si>
  <si>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</si>
  <si>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</si>
  <si>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</si>
  <si>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</si>
  <si>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</si>
  <si>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</si>
  <si>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</si>
  <si>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</si>
  <si>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</si>
  <si>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</si>
  <si>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</si>
  <si>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</si>
  <si>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</si>
  <si>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</si>
  <si>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</si>
  <si>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</si>
  <si>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</si>
  <si>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</si>
  <si>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</si>
  <si>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</si>
  <si>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</si>
  <si>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</si>
  <si>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</si>
  <si>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</si>
  <si>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</si>
  <si>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</si>
  <si>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</si>
  <si>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</si>
  <si>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</si>
  <si>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</si>
  <si>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</si>
  <si>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</si>
  <si>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</si>
  <si>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</si>
  <si>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</si>
  <si>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</si>
  <si>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</si>
  <si>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</si>
  <si>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</si>
  <si>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</si>
  <si>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</si>
  <si>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</si>
  <si>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</si>
  <si>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</si>
  <si>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</si>
  <si>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</si>
  <si>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</si>
  <si>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</si>
  <si>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</si>
  <si>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</si>
  <si>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</si>
  <si>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Rate</t>
  </si>
  <si>
    <t>FMV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</si>
  <si>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</si>
  <si>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</si>
  <si>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</si>
  <si>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</si>
  <si>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</si>
  <si>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</si>
  <si>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</si>
  <si>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</si>
  <si>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</si>
  <si>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Draft Agreement </t>
  </si>
  <si>
    <t>IGR-10.01.24</t>
  </si>
  <si>
    <t>IGR-04.01.24</t>
  </si>
  <si>
    <t>ADD FSI AREA</t>
  </si>
  <si>
    <t>TABUA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</si>
</sst>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0" fillId="0" borderId="5" xfId="0" applyNumberForma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164" fontId="0" fillId="0" borderId="9" xfId="1" applyFont="1" applyBorder="1"/>
    <xf numFmtId="43" fontId="0" fillId="0" borderId="9" xfId="0" applyNumberFormat="1" applyBorder="1"/>
    <xf numFmtId="43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164" fontId="0" fillId="2" borderId="9" xfId="1" applyFont="1" applyFill="1" applyBorder="1"/>
    <xf numFmtId="0" fontId="0" fillId="2" borderId="9" xfId="0" applyFill="1" applyBorder="1"/>
    <xf numFmtId="164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9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E08C7-4FDC-43D6-9132-AC80041C3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8A51C-FBF4-444A-B51D-7ED24FBA3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3CDE40-F035-4703-897F-917A7C6CE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430897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E3940D-0D28-4C4A-B2C9-8E707BCE4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80497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73873B-8495-413E-80EE-2C94474E7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344650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A910F2-6BD7-4359-9F71-052BE016D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36650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363617</xdr:colOff>
      <xdr:row>29</xdr:row>
      <xdr:rowOff>143666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24CC-CFC7-4A45-8091-549167213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46017" cy="56681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29</xdr:row>
      <xdr:rowOff>181771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5ED9E4-FA90-4C47-8CBB-284CC8996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57062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211922.106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241322.106</v>
      </c>
      <c r="D9" s="63" t="s">
        <v>62</v>
      </c>
      <c r="E9" s="64">
        <f>C9/10.764</f>
        <v>22419.370680044594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1990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34</v>
      </c>
      <c r="D13" s="70">
        <f>D12-C13</f>
        <v>66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18400</v>
      </c>
      <c r="D3" s="24" t="s">
        <v>74</v>
      </c>
      <c r="E3" s="6" t="s">
        <v>75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15900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34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26</v>
      </c>
      <c r="D8" s="26">
        <v>1990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51</v>
      </c>
      <c r="D10" s="26"/>
      <c r="F10" s="19"/>
    </row>
    <row r="11" spans="1:6" x14ac:dyDescent="0.25">
      <c r="A11" s="16"/>
      <c r="B11" s="27"/>
      <c r="C11" s="28">
        <f>C10%</f>
        <v>0.51</v>
      </c>
      <c r="D11" s="28"/>
      <c r="F11" s="19"/>
    </row>
    <row r="12" spans="1:6" x14ac:dyDescent="0.25">
      <c r="A12" s="16" t="s">
        <v>21</v>
      </c>
      <c r="B12" s="20"/>
      <c r="C12" s="21">
        <f>C6*C11</f>
        <v>1275</v>
      </c>
      <c r="D12" s="24"/>
      <c r="F12" s="19"/>
    </row>
    <row r="13" spans="1:6" x14ac:dyDescent="0.25">
      <c r="A13" s="16" t="s">
        <v>22</v>
      </c>
      <c r="B13" s="20"/>
      <c r="C13" s="21">
        <f>C6-C12</f>
        <v>1225</v>
      </c>
      <c r="D13" s="24"/>
      <c r="F13" s="19"/>
    </row>
    <row r="14" spans="1:6" x14ac:dyDescent="0.25">
      <c r="A14" s="16" t="s">
        <v>15</v>
      </c>
      <c r="B14" s="20"/>
      <c r="C14" s="21">
        <f>C5</f>
        <v>15900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17125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441</v>
      </c>
      <c r="D18" s="26"/>
      <c r="F18" s="19"/>
    </row>
    <row r="19" spans="1:6" x14ac:dyDescent="0.25">
      <c r="A19" s="16" t="s">
        <v>73</v>
      </c>
      <c r="B19" s="6"/>
      <c r="C19" s="32">
        <f>C18*C16</f>
        <v>7552125</v>
      </c>
      <c r="D19" s="33"/>
      <c r="E19" s="70"/>
      <c r="F19" s="34"/>
    </row>
    <row r="20" spans="1:6" x14ac:dyDescent="0.25">
      <c r="A20" s="16" t="s">
        <v>24</v>
      </c>
      <c r="C20" s="35">
        <f>C19*90%</f>
        <v>6796912.5</v>
      </c>
      <c r="D20" s="32"/>
      <c r="F20" s="19"/>
    </row>
    <row r="21" spans="1:6" x14ac:dyDescent="0.25">
      <c r="A21" s="16" t="s">
        <v>25</v>
      </c>
      <c r="C21" s="35">
        <f>C19*80%</f>
        <v>6041700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1102500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15733.59375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359.33820000000003</v>
      </c>
      <c r="C2" s="4">
        <f t="shared" ref="C2:C16" si="1">B2*1.2</f>
        <v>431.20584000000002</v>
      </c>
      <c r="D2" s="4">
        <f t="shared" ref="D2:D16" si="2">C2*1.2</f>
        <v>517.44700799999998</v>
      </c>
      <c r="E2" s="5">
        <f t="shared" ref="E2:E16" si="3">R2</f>
        <v>4800000</v>
      </c>
      <c r="F2" s="4">
        <f t="shared" ref="F2:F15" si="4">ROUND((E2/B2),0)</f>
        <v>13358</v>
      </c>
      <c r="G2" s="4">
        <f t="shared" ref="G2:G15" si="5">ROUND((E2/C2),0)</f>
        <v>11132</v>
      </c>
      <c r="H2" s="4">
        <f t="shared" ref="H2:H15" si="6">ROUND((E2/D2),0)</f>
        <v>9276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40.06*10.764</f>
        <v>431.20584000000002</v>
      </c>
      <c r="Q2">
        <f t="shared" ref="Q2:Q10" si="9">P2/1.2</f>
        <v>359.33820000000003</v>
      </c>
      <c r="R2" s="2">
        <v>4800000</v>
      </c>
      <c r="S2" s="2" t="s">
        <v>84</v>
      </c>
    </row>
    <row r="3" spans="1:19" x14ac:dyDescent="0.25">
      <c r="A3" s="4">
        <v>2</v>
      </c>
      <c r="B3" s="4">
        <f t="shared" si="0"/>
        <v>205.41299999999998</v>
      </c>
      <c r="C3" s="4">
        <f t="shared" si="1"/>
        <v>246.49559999999997</v>
      </c>
      <c r="D3" s="4">
        <f t="shared" si="2"/>
        <v>295.79471999999993</v>
      </c>
      <c r="E3" s="5">
        <f t="shared" si="3"/>
        <v>4950000</v>
      </c>
      <c r="F3" s="4">
        <f t="shared" si="4"/>
        <v>24098</v>
      </c>
      <c r="G3" s="4">
        <f t="shared" si="5"/>
        <v>20081</v>
      </c>
      <c r="H3" s="4">
        <f t="shared" si="6"/>
        <v>16735</v>
      </c>
      <c r="I3" s="4">
        <f t="shared" si="7"/>
        <v>0</v>
      </c>
      <c r="J3" s="4">
        <f t="shared" si="8"/>
        <v>0</v>
      </c>
      <c r="O3">
        <v>0</v>
      </c>
      <c r="P3">
        <f>22.9*10.764</f>
        <v>246.49559999999997</v>
      </c>
      <c r="Q3">
        <f t="shared" si="9"/>
        <v>205.41299999999998</v>
      </c>
      <c r="R3" s="2">
        <v>4950000</v>
      </c>
      <c r="S3" s="2" t="s">
        <v>85</v>
      </c>
    </row>
    <row r="4" spans="1:19" x14ac:dyDescent="0.25">
      <c r="A4" s="4">
        <v>3</v>
      </c>
      <c r="B4" s="4">
        <f t="shared" si="0"/>
        <v>144.23759999999999</v>
      </c>
      <c r="C4" s="4">
        <f t="shared" si="1"/>
        <v>173.08511999999999</v>
      </c>
      <c r="D4" s="4">
        <f t="shared" si="2"/>
        <v>207.70214399999998</v>
      </c>
      <c r="E4" s="5">
        <f t="shared" si="3"/>
        <v>4950000</v>
      </c>
      <c r="F4" s="4">
        <f t="shared" si="4"/>
        <v>34318</v>
      </c>
      <c r="G4" s="4">
        <f t="shared" si="5"/>
        <v>28599</v>
      </c>
      <c r="H4" s="4">
        <f t="shared" si="6"/>
        <v>23832</v>
      </c>
      <c r="I4" s="4">
        <f t="shared" si="7"/>
        <v>0</v>
      </c>
      <c r="J4" s="4">
        <f t="shared" si="8"/>
        <v>0</v>
      </c>
      <c r="O4">
        <v>0</v>
      </c>
      <c r="P4">
        <f>16.08*10.764</f>
        <v>173.08511999999996</v>
      </c>
      <c r="Q4">
        <f t="shared" si="9"/>
        <v>144.23759999999999</v>
      </c>
      <c r="R4" s="2">
        <v>4950000</v>
      </c>
      <c r="S4" s="2" t="s">
        <v>84</v>
      </c>
    </row>
    <row r="5" spans="1:19" x14ac:dyDescent="0.25">
      <c r="A5" s="4">
        <v>4</v>
      </c>
      <c r="B5" s="4">
        <f t="shared" si="0"/>
        <v>388</v>
      </c>
      <c r="C5" s="4">
        <f t="shared" si="1"/>
        <v>465.59999999999997</v>
      </c>
      <c r="D5" s="4">
        <f t="shared" si="2"/>
        <v>558.71999999999991</v>
      </c>
      <c r="E5" s="5">
        <f t="shared" si="3"/>
        <v>8200000</v>
      </c>
      <c r="F5" s="4">
        <f t="shared" si="4"/>
        <v>21134</v>
      </c>
      <c r="G5" s="78">
        <f t="shared" si="5"/>
        <v>17612</v>
      </c>
      <c r="H5" s="78">
        <f t="shared" si="6"/>
        <v>14676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ref="P5:P10" si="10">O5/1.2</f>
        <v>0</v>
      </c>
      <c r="Q5" s="7">
        <v>388</v>
      </c>
      <c r="R5" s="79">
        <v>8200000</v>
      </c>
      <c r="S5" s="2"/>
    </row>
    <row r="6" spans="1:19" x14ac:dyDescent="0.25">
      <c r="A6" s="4">
        <v>5</v>
      </c>
      <c r="B6" s="4">
        <f t="shared" si="0"/>
        <v>287.5</v>
      </c>
      <c r="C6" s="4">
        <f t="shared" si="1"/>
        <v>345</v>
      </c>
      <c r="D6" s="4">
        <f t="shared" si="2"/>
        <v>414</v>
      </c>
      <c r="E6" s="5">
        <f t="shared" si="3"/>
        <v>6000000</v>
      </c>
      <c r="F6" s="4">
        <f t="shared" si="4"/>
        <v>20870</v>
      </c>
      <c r="G6" s="78">
        <f t="shared" si="5"/>
        <v>17391</v>
      </c>
      <c r="H6" s="78">
        <f t="shared" si="6"/>
        <v>14493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v>345</v>
      </c>
      <c r="Q6" s="7">
        <f t="shared" si="9"/>
        <v>287.5</v>
      </c>
      <c r="R6" s="79">
        <v>6000000</v>
      </c>
      <c r="S6" s="2"/>
    </row>
    <row r="7" spans="1:19" x14ac:dyDescent="0.25">
      <c r="A7" s="4">
        <v>6</v>
      </c>
      <c r="B7" s="4">
        <f t="shared" si="0"/>
        <v>350</v>
      </c>
      <c r="C7" s="4">
        <f t="shared" si="1"/>
        <v>420</v>
      </c>
      <c r="D7" s="4">
        <f t="shared" si="2"/>
        <v>504</v>
      </c>
      <c r="E7" s="5">
        <f t="shared" si="3"/>
        <v>8000000</v>
      </c>
      <c r="F7" s="4">
        <f t="shared" si="4"/>
        <v>22857</v>
      </c>
      <c r="G7" s="80">
        <f t="shared" si="5"/>
        <v>19048</v>
      </c>
      <c r="H7" s="80">
        <f t="shared" si="6"/>
        <v>15873</v>
      </c>
      <c r="I7" s="80">
        <f t="shared" si="7"/>
        <v>0</v>
      </c>
      <c r="J7" s="80">
        <f t="shared" si="8"/>
        <v>0</v>
      </c>
      <c r="K7" s="81"/>
      <c r="L7" s="81"/>
      <c r="M7" s="81"/>
      <c r="N7" s="81"/>
      <c r="O7" s="81">
        <v>0</v>
      </c>
      <c r="P7" s="81">
        <v>420</v>
      </c>
      <c r="Q7" s="81">
        <f t="shared" si="9"/>
        <v>350</v>
      </c>
      <c r="R7" s="82">
        <v>8000000</v>
      </c>
      <c r="S7" s="2"/>
    </row>
    <row r="8" spans="1:19" x14ac:dyDescent="0.25">
      <c r="A8" s="4">
        <v>7</v>
      </c>
      <c r="B8" s="4">
        <f t="shared" si="0"/>
        <v>425</v>
      </c>
      <c r="C8" s="4">
        <f t="shared" si="1"/>
        <v>510</v>
      </c>
      <c r="D8" s="4">
        <f t="shared" si="2"/>
        <v>612</v>
      </c>
      <c r="E8" s="5">
        <f t="shared" si="3"/>
        <v>8500000</v>
      </c>
      <c r="F8" s="4">
        <f t="shared" si="4"/>
        <v>20000</v>
      </c>
      <c r="G8" s="78">
        <f t="shared" si="5"/>
        <v>16667</v>
      </c>
      <c r="H8" s="78">
        <f t="shared" si="6"/>
        <v>13889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v>510</v>
      </c>
      <c r="Q8" s="7">
        <f t="shared" si="9"/>
        <v>425</v>
      </c>
      <c r="R8" s="79">
        <v>8500000</v>
      </c>
      <c r="S8" s="2"/>
    </row>
    <row r="9" spans="1:19" x14ac:dyDescent="0.25">
      <c r="A9" s="4">
        <v>8</v>
      </c>
      <c r="B9" s="4">
        <f t="shared" si="0"/>
        <v>367.5</v>
      </c>
      <c r="C9" s="4">
        <f t="shared" si="1"/>
        <v>441</v>
      </c>
      <c r="D9" s="4">
        <f t="shared" si="2"/>
        <v>529.19999999999993</v>
      </c>
      <c r="E9" s="5">
        <f t="shared" si="3"/>
        <v>8300000</v>
      </c>
      <c r="F9" s="4">
        <f t="shared" si="4"/>
        <v>22585</v>
      </c>
      <c r="G9" s="78">
        <f t="shared" si="5"/>
        <v>18821</v>
      </c>
      <c r="H9" s="78">
        <f t="shared" si="6"/>
        <v>15684</v>
      </c>
      <c r="I9" s="78">
        <f t="shared" si="7"/>
        <v>0</v>
      </c>
      <c r="J9" s="78">
        <f t="shared" si="8"/>
        <v>0</v>
      </c>
      <c r="K9" s="7"/>
      <c r="L9" s="7"/>
      <c r="M9" s="7"/>
      <c r="N9" s="7"/>
      <c r="O9" s="7">
        <v>0</v>
      </c>
      <c r="P9" s="7">
        <v>441</v>
      </c>
      <c r="Q9" s="7">
        <f t="shared" si="9"/>
        <v>367.5</v>
      </c>
      <c r="R9" s="79">
        <v>8300000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57" t="s">
        <v>71</v>
      </c>
      <c r="G26" s="57">
        <v>347</v>
      </c>
    </row>
    <row r="27" spans="1:19" s="10" customFormat="1" x14ac:dyDescent="0.25">
      <c r="F27" s="57" t="s">
        <v>75</v>
      </c>
      <c r="G27" s="57">
        <v>361</v>
      </c>
    </row>
    <row r="28" spans="1:19" s="10" customFormat="1" x14ac:dyDescent="0.25">
      <c r="C28" s="72" t="s">
        <v>83</v>
      </c>
      <c r="D28" s="72"/>
      <c r="F28" s="57" t="s">
        <v>86</v>
      </c>
      <c r="G28" s="57">
        <v>81</v>
      </c>
    </row>
    <row r="29" spans="1:19" s="10" customFormat="1" x14ac:dyDescent="0.25">
      <c r="C29" s="72" t="s">
        <v>1</v>
      </c>
      <c r="D29" s="72">
        <v>7550000</v>
      </c>
      <c r="F29" s="57" t="s">
        <v>87</v>
      </c>
      <c r="G29" s="57">
        <f>G27+G28</f>
        <v>442</v>
      </c>
      <c r="H29" s="10">
        <f>G29/G28</f>
        <v>5.4567901234567904</v>
      </c>
    </row>
    <row r="30" spans="1:19" s="10" customFormat="1" x14ac:dyDescent="0.25">
      <c r="F30" s="57" t="s">
        <v>72</v>
      </c>
      <c r="G30" s="57">
        <v>20000</v>
      </c>
    </row>
    <row r="31" spans="1:19" s="10" customFormat="1" x14ac:dyDescent="0.25">
      <c r="C31" s="75"/>
      <c r="D31" s="75"/>
      <c r="F31" s="75" t="s">
        <v>73</v>
      </c>
      <c r="G31" s="75">
        <f>G29*G30</f>
        <v>8840000</v>
      </c>
      <c r="H31" s="10">
        <f>G31/D29</f>
        <v>1.1708609271523178</v>
      </c>
    </row>
    <row r="32" spans="1:19" s="10" customFormat="1" x14ac:dyDescent="0.25">
      <c r="C32" s="75"/>
      <c r="D32" s="75"/>
      <c r="F32" s="75" t="s">
        <v>24</v>
      </c>
      <c r="G32" s="75">
        <f>G31*90%</f>
        <v>7956000</v>
      </c>
    </row>
    <row r="33" spans="3:7" s="10" customFormat="1" x14ac:dyDescent="0.25">
      <c r="C33" s="75"/>
      <c r="D33" s="75"/>
      <c r="F33" s="75" t="s">
        <v>25</v>
      </c>
      <c r="G33" s="75">
        <f>G31*80%</f>
        <v>7072000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D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J31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2024-02-15T07:23:23Z</dcterms:modified>
</cp:coreProperties>
</file>