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ARB Churchgate\Kaushal Kumar Modi\"/>
    </mc:Choice>
  </mc:AlternateContent>
  <xr:revisionPtr revIDLastSave="0" documentId="13_ncr:1_{F0D430CD-AB5D-4512-95E7-7B6E55C2BD6B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3" i="23" l="1"/>
  <c r="D19" i="23"/>
  <c r="D21" i="23" s="1"/>
  <c r="C25" i="23"/>
  <c r="C21" i="23"/>
  <c r="C20" i="23"/>
  <c r="D20" i="23" l="1"/>
  <c r="G31" i="4"/>
  <c r="P9" i="4"/>
  <c r="Q9" i="4" s="1"/>
  <c r="Q8" i="4"/>
  <c r="Q7" i="4"/>
  <c r="Q4" i="4"/>
  <c r="I29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B9" i="4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12" i="4" l="1"/>
  <c r="G32" i="4"/>
  <c r="G33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l="1"/>
  <c r="C19" i="23" s="1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<sst xmlns="http://schemas.openxmlformats.org/spreadsheetml/2006/main" count="138" uniqueCount="95">
  <si>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</si>
  <si>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</si>
  <si>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</si>
  <si>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</si>
  <si>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</si>
  <si>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</si>
  <si>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</si>
  <si>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</si>
  <si>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</si>
  <si>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</si>
  <si>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</si>
  <si>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</si>
  <si>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</si>
  <si>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</si>
  <si>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</si>
  <si>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</si>
  <si>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</si>
  <si>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</si>
  <si>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</si>
  <si>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</si>
  <si>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</si>
  <si>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</si>
  <si>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</si>
  <si>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</si>
  <si>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</si>
  <si>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</si>
  <si>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</si>
  <si>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</si>
  <si>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</si>
  <si>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</si>
  <si>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</si>
  <si>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</si>
  <si>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</si>
  <si>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</si>
  <si>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</si>
  <si>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</si>
  <si>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</si>
  <si>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</si>
  <si>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</si>
  <si>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</si>
  <si>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</si>
  <si>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</si>
  <si>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</si>
  <si>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</si>
  <si>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</si>
  <si>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</si>
  <si>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</si>
  <si>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</si>
  <si>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</si>
  <si>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</si>
  <si>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</si>
  <si>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</si>
  <si>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</si>
  <si>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</si>
  <si>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</si>
  <si>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</si>
  <si>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</si>
  <si>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</si>
  <si>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</si>
  <si>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</si>
  <si>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</si>
  <si>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</si>
  <si>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</si>
  <si>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</si>
  <si>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</si>
  <si>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</si>
  <si>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</si>
  <si>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</si>
  <si>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</si>
  <si>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</si>
  <si>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</si>
  <si>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</si>
  <si>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</si>
  <si>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</si>
  <si>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</si>
  <si>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</si>
  <si>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</si>
  <si>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</si>
  <si>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</si>
  <si>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</si>
  <si>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</si>
  <si>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</si>
  <si>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</si>
  <si>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20.02.2019</t>
  </si>
  <si>
    <t>ACA</t>
  </si>
  <si>
    <t>IGR-30.01.24</t>
  </si>
  <si>
    <t>IGR-01.02.24</t>
  </si>
  <si>
    <t>IGR-02.08.23</t>
  </si>
  <si>
    <t>IGR-08.05.23</t>
  </si>
  <si>
    <t>IGR-17.04.23</t>
  </si>
  <si>
    <t>IGR-01.02.23</t>
  </si>
  <si>
    <t>IGR-01.03.23</t>
  </si>
  <si>
    <t>IGR-13.02.23</t>
  </si>
  <si>
    <t>IGR-27.10.23</t>
  </si>
  <si>
    <t>OC-2016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</si>
</sst>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40E858-494B-4C42-A5F3-8A8E1070B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005F04-F41B-4ABA-B728-DDD3A5A27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344650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5F6B85-F960-4006-957D-A144C574F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36650" cy="88404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168EA-84D3-4E0F-848F-0D086026E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B3EE34-27A3-4F17-B3EF-7E504E3A8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794E04-9BF3-40E5-A9F2-2E581AF6D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00D3FD-4C61-408B-8D8D-FC6FB658A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B20F30-9D55-41E6-80FA-723C469FD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B64512-E82A-45E4-8ED8-F1AA574E0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5E61B1-B92A-4CE9-A833-ABD6F5287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0F3D29-5CC7-455F-BCCB-D9A355CA3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67E35E-D09F-4CEA-9878-946EC6200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301828.45399999997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331228.45399999997</v>
      </c>
      <c r="D9" s="58" t="s">
        <v>62</v>
      </c>
      <c r="E9" s="59">
        <f>C9/10.764</f>
        <v>30771.87421033073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6</v>
      </c>
      <c r="D13" s="65">
        <f>D12-C13</f>
        <v>94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C497C-B960-414F-BAEB-ECC782E17D4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A335F-2CBC-47CC-916B-BC0500977EAD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D17" sqref="D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66500</v>
      </c>
      <c r="D3" s="22" t="s">
        <v>75</v>
      </c>
      <c r="E3" s="6" t="s">
        <v>84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63000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6</v>
      </c>
      <c r="D7" s="24">
        <v>2024</v>
      </c>
    </row>
    <row r="8" spans="1:5" x14ac:dyDescent="0.25">
      <c r="A8" s="15" t="s">
        <v>18</v>
      </c>
      <c r="B8" s="23"/>
      <c r="C8" s="24">
        <f>C9-C7</f>
        <v>54</v>
      </c>
      <c r="D8" s="24">
        <v>2018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9</v>
      </c>
      <c r="D10" s="24"/>
    </row>
    <row r="11" spans="1:5" x14ac:dyDescent="0.25">
      <c r="A11" s="15"/>
      <c r="B11" s="25"/>
      <c r="C11" s="26">
        <f>C10%</f>
        <v>0.09</v>
      </c>
      <c r="D11" s="26"/>
    </row>
    <row r="12" spans="1:5" x14ac:dyDescent="0.25">
      <c r="A12" s="15" t="s">
        <v>21</v>
      </c>
      <c r="B12" s="18"/>
      <c r="C12" s="19">
        <f>C6*C11</f>
        <v>315</v>
      </c>
      <c r="D12" s="22"/>
    </row>
    <row r="13" spans="1:5" x14ac:dyDescent="0.25">
      <c r="A13" s="15" t="s">
        <v>22</v>
      </c>
      <c r="B13" s="18"/>
      <c r="C13" s="19">
        <f>C6-C12</f>
        <v>3185</v>
      </c>
      <c r="D13" s="22"/>
    </row>
    <row r="14" spans="1:5" x14ac:dyDescent="0.25">
      <c r="A14" s="15" t="s">
        <v>15</v>
      </c>
      <c r="B14" s="18"/>
      <c r="C14" s="19">
        <f>C5</f>
        <v>63000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C13+C14</f>
        <v>66185</v>
      </c>
      <c r="D16" s="20">
        <v>66500</v>
      </c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1716</v>
      </c>
      <c r="D18" s="29">
        <v>1716</v>
      </c>
    </row>
    <row r="19" spans="1:5" x14ac:dyDescent="0.25">
      <c r="A19" s="15" t="s">
        <v>73</v>
      </c>
      <c r="B19" s="6"/>
      <c r="C19" s="30">
        <f>C18*C16</f>
        <v>113573460</v>
      </c>
      <c r="D19" s="30">
        <f>D18*D16</f>
        <v>114114000</v>
      </c>
      <c r="E19" s="65"/>
    </row>
    <row r="20" spans="1:5" x14ac:dyDescent="0.25">
      <c r="A20" s="15" t="s">
        <v>24</v>
      </c>
      <c r="C20" s="31">
        <f>C19*90%</f>
        <v>102216114</v>
      </c>
      <c r="D20" s="31">
        <f>D19*90%</f>
        <v>102702600</v>
      </c>
    </row>
    <row r="21" spans="1:5" x14ac:dyDescent="0.25">
      <c r="A21" s="15" t="s">
        <v>25</v>
      </c>
      <c r="C21" s="31">
        <f>C19*70%</f>
        <v>79501422</v>
      </c>
      <c r="D21" s="31">
        <f>D19*70%</f>
        <v>79879800</v>
      </c>
    </row>
    <row r="22" spans="1:5" x14ac:dyDescent="0.25">
      <c r="A22" s="15"/>
    </row>
    <row r="23" spans="1:5" x14ac:dyDescent="0.25">
      <c r="A23" s="32" t="s">
        <v>26</v>
      </c>
      <c r="B23" s="33"/>
      <c r="C23" s="34">
        <f>C4*C18</f>
        <v>6006000</v>
      </c>
      <c r="D23" s="34">
        <f>D4*D18</f>
        <v>0</v>
      </c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C19*0.03/12</f>
        <v>283933.64999999997</v>
      </c>
      <c r="D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workbookViewId="0">
      <selection activeCell="R2" sqref="R2:R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4.42578125" bestFit="1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2583</v>
      </c>
      <c r="C2" s="4">
        <f t="shared" ref="C2:C16" si="1">B2*1.2</f>
        <v>3099.6</v>
      </c>
      <c r="D2" s="4">
        <f t="shared" ref="D2:D16" si="2">C2*1.2</f>
        <v>3719.5199999999995</v>
      </c>
      <c r="E2" s="5">
        <f t="shared" ref="E2:E16" si="3">R2</f>
        <v>175000000</v>
      </c>
      <c r="F2" s="75">
        <f t="shared" ref="F2:F15" si="4">ROUND((E2/B2),0)</f>
        <v>67751</v>
      </c>
      <c r="G2" s="75">
        <f t="shared" ref="G2:G15" si="5">ROUND((E2/C2),0)</f>
        <v>56459</v>
      </c>
      <c r="H2" s="75">
        <f t="shared" ref="H2:H15" si="6">ROUND((E2/D2),0)</f>
        <v>47049</v>
      </c>
      <c r="I2" s="75">
        <f t="shared" ref="I2:I15" si="7">T2</f>
        <v>21</v>
      </c>
      <c r="J2" s="75">
        <f t="shared" ref="J2:J15" si="8">U2</f>
        <v>0</v>
      </c>
      <c r="K2" s="76"/>
      <c r="L2" s="76"/>
      <c r="M2" s="76"/>
      <c r="N2" s="76"/>
      <c r="O2" s="76">
        <v>0</v>
      </c>
      <c r="P2" s="76">
        <f t="shared" ref="P2:Q10" si="9">O2/1.2</f>
        <v>0</v>
      </c>
      <c r="Q2" s="76">
        <v>2583</v>
      </c>
      <c r="R2" s="77">
        <v>175000000</v>
      </c>
      <c r="S2" s="77" t="s">
        <v>85</v>
      </c>
      <c r="T2" s="76">
        <v>21</v>
      </c>
    </row>
    <row r="3" spans="1:20" x14ac:dyDescent="0.25">
      <c r="A3" s="4">
        <v>2</v>
      </c>
      <c r="B3" s="4">
        <f t="shared" si="0"/>
        <v>1006</v>
      </c>
      <c r="C3" s="4">
        <f t="shared" si="1"/>
        <v>1207.2</v>
      </c>
      <c r="D3" s="4">
        <f t="shared" si="2"/>
        <v>1448.64</v>
      </c>
      <c r="E3" s="5">
        <f t="shared" si="3"/>
        <v>74000000</v>
      </c>
      <c r="F3" s="4">
        <f t="shared" si="4"/>
        <v>73559</v>
      </c>
      <c r="G3" s="4">
        <f t="shared" si="5"/>
        <v>61299</v>
      </c>
      <c r="H3" s="4">
        <f t="shared" si="6"/>
        <v>51082</v>
      </c>
      <c r="I3" s="4">
        <f t="shared" si="7"/>
        <v>21</v>
      </c>
      <c r="J3" s="4">
        <f t="shared" si="8"/>
        <v>0</v>
      </c>
      <c r="O3">
        <v>0</v>
      </c>
      <c r="P3">
        <f t="shared" si="9"/>
        <v>0</v>
      </c>
      <c r="Q3">
        <v>1006</v>
      </c>
      <c r="R3" s="2">
        <v>74000000</v>
      </c>
      <c r="S3" s="2" t="s">
        <v>86</v>
      </c>
      <c r="T3">
        <v>21</v>
      </c>
    </row>
    <row r="4" spans="1:20" x14ac:dyDescent="0.25">
      <c r="A4" s="4"/>
      <c r="B4" s="4">
        <f t="shared" si="0"/>
        <v>827.32</v>
      </c>
      <c r="C4" s="4">
        <f t="shared" si="1"/>
        <v>992.78399999999999</v>
      </c>
      <c r="D4" s="4">
        <f t="shared" si="2"/>
        <v>1191.3407999999999</v>
      </c>
      <c r="E4" s="5">
        <f t="shared" si="3"/>
        <v>54000000</v>
      </c>
      <c r="F4" s="73">
        <f t="shared" si="4"/>
        <v>65271</v>
      </c>
      <c r="G4" s="73">
        <f t="shared" si="5"/>
        <v>54392</v>
      </c>
      <c r="H4" s="73">
        <f t="shared" si="6"/>
        <v>45327</v>
      </c>
      <c r="I4" s="73">
        <f t="shared" si="7"/>
        <v>20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827.32</f>
        <v>827.32</v>
      </c>
      <c r="R4" s="74">
        <v>54000000</v>
      </c>
      <c r="S4" s="74" t="s">
        <v>87</v>
      </c>
      <c r="T4" s="7">
        <v>20</v>
      </c>
    </row>
    <row r="5" spans="1:20" x14ac:dyDescent="0.25">
      <c r="A5" s="4">
        <v>4</v>
      </c>
      <c r="B5" s="4">
        <f t="shared" si="0"/>
        <v>2096</v>
      </c>
      <c r="C5" s="4">
        <f t="shared" si="1"/>
        <v>2515.1999999999998</v>
      </c>
      <c r="D5" s="4">
        <f t="shared" si="2"/>
        <v>3018.24</v>
      </c>
      <c r="E5" s="5">
        <f t="shared" si="3"/>
        <v>140100000</v>
      </c>
      <c r="F5" s="73">
        <f t="shared" si="4"/>
        <v>66842</v>
      </c>
      <c r="G5" s="73">
        <f t="shared" si="5"/>
        <v>55701</v>
      </c>
      <c r="H5" s="73">
        <f t="shared" si="6"/>
        <v>46418</v>
      </c>
      <c r="I5" s="73">
        <f t="shared" si="7"/>
        <v>12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2096</v>
      </c>
      <c r="R5" s="74">
        <v>140100000</v>
      </c>
      <c r="S5" s="74" t="s">
        <v>88</v>
      </c>
      <c r="T5" s="7">
        <v>12</v>
      </c>
    </row>
    <row r="6" spans="1:20" x14ac:dyDescent="0.25">
      <c r="A6" s="4">
        <v>5</v>
      </c>
      <c r="B6" s="4">
        <f t="shared" si="0"/>
        <v>1007</v>
      </c>
      <c r="C6" s="4">
        <f t="shared" si="1"/>
        <v>1208.3999999999999</v>
      </c>
      <c r="D6" s="4">
        <f t="shared" si="2"/>
        <v>1450.0799999999997</v>
      </c>
      <c r="E6" s="5">
        <f t="shared" si="3"/>
        <v>66000000</v>
      </c>
      <c r="F6" s="73">
        <f t="shared" si="4"/>
        <v>65541</v>
      </c>
      <c r="G6" s="73">
        <f t="shared" si="5"/>
        <v>54618</v>
      </c>
      <c r="H6" s="73">
        <f t="shared" si="6"/>
        <v>45515</v>
      </c>
      <c r="I6" s="73">
        <f t="shared" si="7"/>
        <v>20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1007</v>
      </c>
      <c r="R6" s="74">
        <v>66000000</v>
      </c>
      <c r="S6" s="74" t="s">
        <v>87</v>
      </c>
      <c r="T6" s="7">
        <v>20</v>
      </c>
    </row>
    <row r="7" spans="1:20" x14ac:dyDescent="0.25">
      <c r="A7" s="4">
        <v>6</v>
      </c>
      <c r="B7" s="4">
        <f t="shared" si="0"/>
        <v>827.32</v>
      </c>
      <c r="C7" s="4">
        <f t="shared" si="1"/>
        <v>992.78399999999999</v>
      </c>
      <c r="D7" s="4">
        <f t="shared" si="2"/>
        <v>1191.3407999999999</v>
      </c>
      <c r="E7" s="5">
        <f t="shared" si="3"/>
        <v>52100000</v>
      </c>
      <c r="F7" s="4">
        <f t="shared" si="4"/>
        <v>62974</v>
      </c>
      <c r="G7" s="4">
        <f t="shared" si="5"/>
        <v>52479</v>
      </c>
      <c r="H7" s="4">
        <f t="shared" si="6"/>
        <v>43732</v>
      </c>
      <c r="I7" s="4">
        <f t="shared" si="7"/>
        <v>18</v>
      </c>
      <c r="J7" s="4">
        <f t="shared" si="8"/>
        <v>0</v>
      </c>
      <c r="O7">
        <v>0</v>
      </c>
      <c r="P7">
        <f t="shared" si="9"/>
        <v>0</v>
      </c>
      <c r="Q7">
        <f>827.32</f>
        <v>827.32</v>
      </c>
      <c r="R7" s="2">
        <v>52100000</v>
      </c>
      <c r="S7" s="2" t="s">
        <v>89</v>
      </c>
      <c r="T7">
        <v>18</v>
      </c>
    </row>
    <row r="8" spans="1:20" x14ac:dyDescent="0.25">
      <c r="A8" s="4">
        <v>7</v>
      </c>
      <c r="B8" s="4">
        <f t="shared" si="0"/>
        <v>1410.1750000000002</v>
      </c>
      <c r="C8" s="4">
        <f t="shared" si="1"/>
        <v>1692.2100000000003</v>
      </c>
      <c r="D8" s="4">
        <f t="shared" si="2"/>
        <v>2030.6520000000003</v>
      </c>
      <c r="E8" s="5">
        <f t="shared" si="3"/>
        <v>81216000</v>
      </c>
      <c r="F8" s="4">
        <f t="shared" si="4"/>
        <v>57593</v>
      </c>
      <c r="G8" s="4">
        <f t="shared" si="5"/>
        <v>47994</v>
      </c>
      <c r="H8" s="4">
        <f t="shared" si="6"/>
        <v>39995</v>
      </c>
      <c r="I8" s="4">
        <f t="shared" si="7"/>
        <v>18</v>
      </c>
      <c r="J8" s="4">
        <f t="shared" si="8"/>
        <v>0</v>
      </c>
      <c r="O8">
        <v>0</v>
      </c>
      <c r="P8">
        <v>1692.21</v>
      </c>
      <c r="Q8">
        <f t="shared" si="9"/>
        <v>1410.1750000000002</v>
      </c>
      <c r="R8" s="2">
        <v>81216000</v>
      </c>
      <c r="S8" s="2" t="s">
        <v>90</v>
      </c>
      <c r="T8">
        <v>18</v>
      </c>
    </row>
    <row r="9" spans="1:20" x14ac:dyDescent="0.25">
      <c r="A9" s="4">
        <v>8</v>
      </c>
      <c r="B9" s="4">
        <f t="shared" si="0"/>
        <v>1760.0934</v>
      </c>
      <c r="C9" s="4">
        <f t="shared" si="1"/>
        <v>2112.1120799999999</v>
      </c>
      <c r="D9" s="4">
        <f t="shared" si="2"/>
        <v>2534.5344959999998</v>
      </c>
      <c r="E9" s="5">
        <f t="shared" si="3"/>
        <v>107000000</v>
      </c>
      <c r="F9" s="4">
        <f t="shared" si="4"/>
        <v>60792</v>
      </c>
      <c r="G9" s="4">
        <f t="shared" si="5"/>
        <v>50660</v>
      </c>
      <c r="H9" s="4">
        <f t="shared" si="6"/>
        <v>42217</v>
      </c>
      <c r="I9" s="4">
        <f t="shared" si="7"/>
        <v>20</v>
      </c>
      <c r="J9" s="4">
        <f t="shared" si="8"/>
        <v>0</v>
      </c>
      <c r="O9">
        <v>0</v>
      </c>
      <c r="P9">
        <f>196.22*10.764</f>
        <v>2112.1120799999999</v>
      </c>
      <c r="Q9">
        <f t="shared" ref="Q9:Q15" si="10">P9/1.2</f>
        <v>1760.0934</v>
      </c>
      <c r="R9" s="2">
        <v>107000000</v>
      </c>
      <c r="S9" s="2" t="s">
        <v>91</v>
      </c>
      <c r="T9">
        <v>20</v>
      </c>
    </row>
    <row r="10" spans="1:20" x14ac:dyDescent="0.25">
      <c r="A10" s="4">
        <v>9</v>
      </c>
      <c r="B10" s="4">
        <f t="shared" si="0"/>
        <v>2098</v>
      </c>
      <c r="C10" s="4">
        <f t="shared" si="1"/>
        <v>2517.6</v>
      </c>
      <c r="D10" s="4">
        <f t="shared" si="2"/>
        <v>3021.12</v>
      </c>
      <c r="E10" s="5">
        <f t="shared" si="3"/>
        <v>140000000</v>
      </c>
      <c r="F10" s="73">
        <f t="shared" si="4"/>
        <v>66730</v>
      </c>
      <c r="G10" s="73">
        <f t="shared" si="5"/>
        <v>55609</v>
      </c>
      <c r="H10" s="73">
        <f t="shared" si="6"/>
        <v>46340</v>
      </c>
      <c r="I10" s="73">
        <f t="shared" si="7"/>
        <v>28</v>
      </c>
      <c r="J10" s="73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2098</v>
      </c>
      <c r="R10" s="74">
        <v>140000000</v>
      </c>
      <c r="S10" s="74" t="s">
        <v>92</v>
      </c>
      <c r="T10" s="7">
        <v>28</v>
      </c>
    </row>
    <row r="11" spans="1:20" x14ac:dyDescent="0.25">
      <c r="A11" s="4">
        <v>10</v>
      </c>
      <c r="B11" s="4">
        <f t="shared" si="0"/>
        <v>1760</v>
      </c>
      <c r="C11" s="4">
        <f t="shared" si="1"/>
        <v>2112</v>
      </c>
      <c r="D11" s="4">
        <f t="shared" si="2"/>
        <v>2534.4</v>
      </c>
      <c r="E11" s="5">
        <f t="shared" si="3"/>
        <v>136853750</v>
      </c>
      <c r="F11" s="4">
        <f t="shared" si="4"/>
        <v>77758</v>
      </c>
      <c r="G11" s="4">
        <f t="shared" si="5"/>
        <v>64798</v>
      </c>
      <c r="H11" s="4">
        <f t="shared" si="6"/>
        <v>53998</v>
      </c>
      <c r="I11" s="4">
        <f t="shared" si="7"/>
        <v>35</v>
      </c>
      <c r="J11" s="4">
        <f t="shared" si="8"/>
        <v>0</v>
      </c>
      <c r="O11">
        <v>0</v>
      </c>
      <c r="P11">
        <f t="shared" ref="P11:P15" si="11">O11/1.2</f>
        <v>0</v>
      </c>
      <c r="Q11">
        <v>1760</v>
      </c>
      <c r="R11" s="2">
        <v>136853750</v>
      </c>
      <c r="S11" s="2" t="s">
        <v>93</v>
      </c>
      <c r="T11">
        <v>35</v>
      </c>
    </row>
    <row r="12" spans="1:20" x14ac:dyDescent="0.25">
      <c r="A12" s="4">
        <v>11</v>
      </c>
      <c r="B12" s="4">
        <f t="shared" si="0"/>
        <v>1900</v>
      </c>
      <c r="C12" s="4">
        <f t="shared" si="1"/>
        <v>2280</v>
      </c>
      <c r="D12" s="4">
        <f t="shared" si="2"/>
        <v>2736</v>
      </c>
      <c r="E12" s="5">
        <f t="shared" si="3"/>
        <v>125000000</v>
      </c>
      <c r="F12" s="73">
        <f t="shared" si="4"/>
        <v>65789</v>
      </c>
      <c r="G12" s="73">
        <f t="shared" si="5"/>
        <v>54825</v>
      </c>
      <c r="H12" s="73">
        <f t="shared" si="6"/>
        <v>45687</v>
      </c>
      <c r="I12" s="73">
        <f t="shared" si="7"/>
        <v>0</v>
      </c>
      <c r="J12" s="73">
        <f t="shared" si="8"/>
        <v>0</v>
      </c>
      <c r="K12" s="7"/>
      <c r="L12" s="7"/>
      <c r="M12" s="7"/>
      <c r="N12" s="7"/>
      <c r="O12" s="7">
        <v>0</v>
      </c>
      <c r="P12" s="7">
        <f t="shared" si="11"/>
        <v>0</v>
      </c>
      <c r="Q12" s="7">
        <v>1900</v>
      </c>
      <c r="R12" s="74">
        <v>125000000</v>
      </c>
      <c r="S12" s="2"/>
    </row>
    <row r="13" spans="1:20" x14ac:dyDescent="0.25">
      <c r="A13" s="4">
        <v>12</v>
      </c>
      <c r="B13" s="4">
        <f t="shared" si="0"/>
        <v>1900</v>
      </c>
      <c r="C13" s="4">
        <f t="shared" si="1"/>
        <v>2280</v>
      </c>
      <c r="D13" s="4">
        <f t="shared" si="2"/>
        <v>2736</v>
      </c>
      <c r="E13" s="5">
        <f t="shared" si="3"/>
        <v>130000000</v>
      </c>
      <c r="F13" s="73">
        <f t="shared" si="4"/>
        <v>68421</v>
      </c>
      <c r="G13" s="73">
        <f t="shared" si="5"/>
        <v>57018</v>
      </c>
      <c r="H13" s="73">
        <f t="shared" si="6"/>
        <v>47515</v>
      </c>
      <c r="I13" s="73">
        <f t="shared" si="7"/>
        <v>0</v>
      </c>
      <c r="J13" s="73">
        <f t="shared" si="8"/>
        <v>0</v>
      </c>
      <c r="K13" s="7"/>
      <c r="L13" s="7"/>
      <c r="M13" s="7"/>
      <c r="N13" s="7"/>
      <c r="O13" s="7">
        <v>0</v>
      </c>
      <c r="P13" s="7">
        <f t="shared" si="11"/>
        <v>0</v>
      </c>
      <c r="Q13" s="7">
        <v>1900</v>
      </c>
      <c r="R13" s="74">
        <v>130000000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0"/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0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94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83</v>
      </c>
      <c r="F28" s="52" t="s">
        <v>84</v>
      </c>
      <c r="G28" s="52">
        <v>1716</v>
      </c>
    </row>
    <row r="29" spans="1:19" s="10" customFormat="1" x14ac:dyDescent="0.25">
      <c r="C29" s="67" t="s">
        <v>1</v>
      </c>
      <c r="D29" s="67">
        <v>106919680</v>
      </c>
      <c r="F29" s="52" t="s">
        <v>71</v>
      </c>
      <c r="G29" s="52">
        <v>1888</v>
      </c>
      <c r="H29" s="10">
        <f>G29/G28</f>
        <v>1.1002331002331003</v>
      </c>
      <c r="I29" s="10">
        <f>D29/G28</f>
        <v>62307.505827505825</v>
      </c>
    </row>
    <row r="30" spans="1:19" s="10" customFormat="1" x14ac:dyDescent="0.25">
      <c r="F30" s="52" t="s">
        <v>72</v>
      </c>
      <c r="G30" s="52">
        <v>66000</v>
      </c>
    </row>
    <row r="31" spans="1:19" s="10" customFormat="1" x14ac:dyDescent="0.25">
      <c r="C31" s="70"/>
      <c r="D31" s="70"/>
      <c r="F31" s="70" t="s">
        <v>73</v>
      </c>
      <c r="G31" s="70">
        <f>G28*G30</f>
        <v>113256000</v>
      </c>
      <c r="H31" s="10">
        <f>G31/D29</f>
        <v>1.0592624295171853</v>
      </c>
    </row>
    <row r="32" spans="1:19" s="10" customFormat="1" x14ac:dyDescent="0.25">
      <c r="C32" s="70"/>
      <c r="D32" s="70"/>
      <c r="F32" s="70" t="s">
        <v>24</v>
      </c>
      <c r="G32" s="70">
        <f>G31*85%</f>
        <v>96267600</v>
      </c>
    </row>
    <row r="33" spans="3:7" s="10" customFormat="1" x14ac:dyDescent="0.25">
      <c r="C33" s="70"/>
      <c r="D33" s="70"/>
      <c r="F33" s="70" t="s">
        <v>25</v>
      </c>
      <c r="G33" s="70">
        <f>G31*70%</f>
        <v>79279200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2024-02-08T10:57:49Z</dcterms:modified>
</cp:coreProperties>
</file>