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UK Iona - Jogeshwari\"/>
    </mc:Choice>
  </mc:AlternateContent>
  <xr:revisionPtr revIDLastSave="0" documentId="13_ncr:1_{1BE9CC1E-CFAB-4C10-8072-F48B625AA2D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Wing A" sheetId="93" r:id="rId1"/>
    <sheet name="Wing B" sheetId="98" r:id="rId2"/>
    <sheet name="Wing C " sheetId="97" r:id="rId3"/>
    <sheet name="Total" sheetId="79" r:id="rId4"/>
    <sheet name="Rera" sheetId="90" r:id="rId5"/>
    <sheet name="Typical Floor" sheetId="85" r:id="rId6"/>
    <sheet name="IGR" sheetId="92" r:id="rId7"/>
    <sheet name="Sheet1" sheetId="96" r:id="rId8"/>
  </sheets>
  <definedNames>
    <definedName name="_xlnm._FilterDatabase" localSheetId="0" hidden="1">'Wing A'!$D$1:$D$114</definedName>
    <definedName name="_xlnm._FilterDatabase" localSheetId="1" hidden="1">'Wing B'!$D$2:$D$78</definedName>
    <definedName name="_xlnm._FilterDatabase" localSheetId="2" hidden="1">'Wing C '!$D$62:$D$81</definedName>
  </definedNames>
  <calcPr calcId="191029"/>
</workbook>
</file>

<file path=xl/calcChain.xml><?xml version="1.0" encoding="utf-8"?>
<calcChain xmlns="http://schemas.openxmlformats.org/spreadsheetml/2006/main">
  <c r="M2" i="93" l="1"/>
  <c r="K14" i="79"/>
  <c r="D11" i="79"/>
  <c r="J11" i="79"/>
  <c r="J10" i="79"/>
  <c r="G31" i="85"/>
  <c r="G30" i="85"/>
  <c r="G28" i="85"/>
  <c r="G19" i="85"/>
  <c r="G18" i="85"/>
  <c r="G17" i="85"/>
  <c r="G16" i="85"/>
  <c r="K78" i="98"/>
  <c r="K78" i="93"/>
  <c r="H78" i="93"/>
  <c r="I78" i="93"/>
  <c r="E78" i="93"/>
  <c r="F78" i="93"/>
  <c r="E78" i="98"/>
  <c r="F78" i="98"/>
  <c r="H78" i="98"/>
  <c r="I78" i="98"/>
  <c r="H77" i="98"/>
  <c r="I77" i="98" s="1"/>
  <c r="J77" i="98" s="1"/>
  <c r="K76" i="98"/>
  <c r="K77" i="98"/>
  <c r="G77" i="98"/>
  <c r="G76" i="98"/>
  <c r="H76" i="98"/>
  <c r="I76" i="98" s="1"/>
  <c r="J76" i="98" s="1"/>
  <c r="F75" i="98"/>
  <c r="F76" i="98"/>
  <c r="F77" i="98"/>
  <c r="D10" i="79"/>
  <c r="D12" i="79" s="1"/>
  <c r="H12" i="79"/>
  <c r="G12" i="79"/>
  <c r="F12" i="79"/>
  <c r="E12" i="79"/>
  <c r="J12" i="79"/>
  <c r="I54" i="85"/>
  <c r="H44" i="85"/>
  <c r="H43" i="85"/>
  <c r="H42" i="85"/>
  <c r="H41" i="85"/>
  <c r="E62" i="85"/>
  <c r="E61" i="85"/>
  <c r="E59" i="85"/>
  <c r="E56" i="85"/>
  <c r="E55" i="85"/>
  <c r="E54" i="85"/>
  <c r="E53" i="85"/>
  <c r="E50" i="85"/>
  <c r="E49" i="85"/>
  <c r="E48" i="85"/>
  <c r="E47" i="85"/>
  <c r="E42" i="85"/>
  <c r="E43" i="85"/>
  <c r="E44" i="85"/>
  <c r="E41" i="85"/>
  <c r="M3" i="97"/>
  <c r="K84" i="97" l="1"/>
  <c r="I7" i="79"/>
  <c r="J4" i="79"/>
  <c r="H4" i="79"/>
  <c r="G4" i="79"/>
  <c r="F4" i="79"/>
  <c r="E4" i="79"/>
  <c r="D4" i="79"/>
  <c r="D3" i="79"/>
  <c r="J3" i="79"/>
  <c r="D2" i="79"/>
  <c r="F50" i="93"/>
  <c r="K50" i="93" s="1"/>
  <c r="F51" i="93"/>
  <c r="K51" i="93" s="1"/>
  <c r="F52" i="93"/>
  <c r="K52" i="93" s="1"/>
  <c r="F53" i="93"/>
  <c r="K53" i="93" s="1"/>
  <c r="F54" i="93"/>
  <c r="K54" i="93" s="1"/>
  <c r="F55" i="93"/>
  <c r="K55" i="93" s="1"/>
  <c r="F56" i="93"/>
  <c r="K56" i="93" s="1"/>
  <c r="F57" i="93"/>
  <c r="K57" i="93" s="1"/>
  <c r="F58" i="93"/>
  <c r="K58" i="93" s="1"/>
  <c r="F59" i="93"/>
  <c r="K59" i="93" s="1"/>
  <c r="F60" i="93"/>
  <c r="K60" i="93" s="1"/>
  <c r="F61" i="93"/>
  <c r="K61" i="93" s="1"/>
  <c r="F62" i="93"/>
  <c r="K62" i="93" s="1"/>
  <c r="F63" i="93"/>
  <c r="K63" i="93" s="1"/>
  <c r="F64" i="93"/>
  <c r="K64" i="93" s="1"/>
  <c r="F65" i="93"/>
  <c r="K65" i="93" s="1"/>
  <c r="F66" i="93"/>
  <c r="K66" i="93" s="1"/>
  <c r="F67" i="93"/>
  <c r="K67" i="93" s="1"/>
  <c r="F68" i="93"/>
  <c r="K68" i="93" s="1"/>
  <c r="F69" i="93"/>
  <c r="K69" i="93" s="1"/>
  <c r="F70" i="93"/>
  <c r="K70" i="93" s="1"/>
  <c r="F71" i="93"/>
  <c r="K71" i="93" s="1"/>
  <c r="F72" i="93"/>
  <c r="K72" i="93" s="1"/>
  <c r="F73" i="93"/>
  <c r="K73" i="93" s="1"/>
  <c r="F74" i="93"/>
  <c r="K74" i="93" s="1"/>
  <c r="F75" i="93"/>
  <c r="K75" i="93" s="1"/>
  <c r="F76" i="93"/>
  <c r="K76" i="93" s="1"/>
  <c r="F77" i="93"/>
  <c r="K77" i="93" s="1"/>
  <c r="K75" i="98"/>
  <c r="F74" i="98"/>
  <c r="K74" i="98" s="1"/>
  <c r="F73" i="98"/>
  <c r="K73" i="98" s="1"/>
  <c r="F72" i="98"/>
  <c r="K72" i="98" s="1"/>
  <c r="F71" i="98"/>
  <c r="K71" i="98" s="1"/>
  <c r="F70" i="98"/>
  <c r="K70" i="98" s="1"/>
  <c r="F69" i="98"/>
  <c r="K69" i="98" s="1"/>
  <c r="F68" i="98"/>
  <c r="K68" i="98" s="1"/>
  <c r="F67" i="98"/>
  <c r="K67" i="98" s="1"/>
  <c r="F66" i="98"/>
  <c r="K66" i="98" s="1"/>
  <c r="F65" i="98"/>
  <c r="K65" i="98" s="1"/>
  <c r="F64" i="98"/>
  <c r="K64" i="98" s="1"/>
  <c r="F63" i="98"/>
  <c r="K63" i="98" s="1"/>
  <c r="F62" i="98"/>
  <c r="K62" i="98" s="1"/>
  <c r="F61" i="98"/>
  <c r="K61" i="98" s="1"/>
  <c r="F60" i="98"/>
  <c r="K60" i="98" s="1"/>
  <c r="F59" i="98"/>
  <c r="K59" i="98" s="1"/>
  <c r="F58" i="98"/>
  <c r="K58" i="98" s="1"/>
  <c r="F57" i="98"/>
  <c r="F56" i="98"/>
  <c r="K56" i="98" s="1"/>
  <c r="F55" i="98"/>
  <c r="K55" i="98" s="1"/>
  <c r="F54" i="98"/>
  <c r="K54" i="98" s="1"/>
  <c r="F53" i="98"/>
  <c r="K53" i="98" s="1"/>
  <c r="F52" i="98"/>
  <c r="K52" i="98" s="1"/>
  <c r="F51" i="98"/>
  <c r="K51" i="98" s="1"/>
  <c r="F50" i="98"/>
  <c r="K50" i="98" s="1"/>
  <c r="F49" i="98"/>
  <c r="K49" i="98" s="1"/>
  <c r="F48" i="98"/>
  <c r="K48" i="98" s="1"/>
  <c r="F47" i="98"/>
  <c r="K47" i="98" s="1"/>
  <c r="F46" i="98"/>
  <c r="K46" i="98" s="1"/>
  <c r="F45" i="98"/>
  <c r="K45" i="98" s="1"/>
  <c r="F44" i="98"/>
  <c r="K44" i="98" s="1"/>
  <c r="F43" i="98"/>
  <c r="K43" i="98" s="1"/>
  <c r="F42" i="98"/>
  <c r="K42" i="98" s="1"/>
  <c r="F41" i="98"/>
  <c r="K41" i="98" s="1"/>
  <c r="F40" i="98"/>
  <c r="K40" i="98" s="1"/>
  <c r="F39" i="98"/>
  <c r="K39" i="98" s="1"/>
  <c r="F38" i="98"/>
  <c r="K38" i="98" s="1"/>
  <c r="F37" i="98"/>
  <c r="K37" i="98" s="1"/>
  <c r="F36" i="98"/>
  <c r="K36" i="98" s="1"/>
  <c r="F35" i="98"/>
  <c r="K35" i="98" s="1"/>
  <c r="F34" i="98"/>
  <c r="K34" i="98" s="1"/>
  <c r="F33" i="98"/>
  <c r="K33" i="98" s="1"/>
  <c r="F32" i="98"/>
  <c r="K32" i="98" s="1"/>
  <c r="F31" i="98"/>
  <c r="K31" i="98" s="1"/>
  <c r="F30" i="98"/>
  <c r="K30" i="98" s="1"/>
  <c r="F29" i="98"/>
  <c r="K29" i="98" s="1"/>
  <c r="F28" i="98"/>
  <c r="K28" i="98" s="1"/>
  <c r="F27" i="98"/>
  <c r="K27" i="98" s="1"/>
  <c r="F26" i="98"/>
  <c r="K26" i="98" s="1"/>
  <c r="F25" i="98"/>
  <c r="K25" i="98" s="1"/>
  <c r="F24" i="98"/>
  <c r="K24" i="98" s="1"/>
  <c r="F23" i="98"/>
  <c r="K23" i="98" s="1"/>
  <c r="F22" i="98"/>
  <c r="K22" i="98" s="1"/>
  <c r="F21" i="98"/>
  <c r="K21" i="98" s="1"/>
  <c r="F20" i="98"/>
  <c r="K20" i="98" s="1"/>
  <c r="F19" i="98"/>
  <c r="K19" i="98" s="1"/>
  <c r="F18" i="98"/>
  <c r="K18" i="98" s="1"/>
  <c r="F17" i="98"/>
  <c r="K17" i="98" s="1"/>
  <c r="F16" i="98"/>
  <c r="K16" i="98" s="1"/>
  <c r="F15" i="98"/>
  <c r="K15" i="98" s="1"/>
  <c r="F14" i="98"/>
  <c r="K14" i="98" s="1"/>
  <c r="F13" i="98"/>
  <c r="K13" i="98" s="1"/>
  <c r="F12" i="98"/>
  <c r="K12" i="98" s="1"/>
  <c r="F11" i="98"/>
  <c r="K11" i="98" s="1"/>
  <c r="F10" i="98"/>
  <c r="K10" i="98" s="1"/>
  <c r="F9" i="98"/>
  <c r="K9" i="98" s="1"/>
  <c r="F8" i="98"/>
  <c r="K8" i="98" s="1"/>
  <c r="F7" i="98"/>
  <c r="K7" i="98" s="1"/>
  <c r="F6" i="98"/>
  <c r="K6" i="98" s="1"/>
  <c r="F5" i="98"/>
  <c r="K5" i="98" s="1"/>
  <c r="F4" i="98"/>
  <c r="K4" i="98" s="1"/>
  <c r="G3" i="98"/>
  <c r="H3" i="98" s="1"/>
  <c r="I3" i="98" s="1"/>
  <c r="J3" i="98" s="1"/>
  <c r="F3" i="98"/>
  <c r="K3" i="98" s="1"/>
  <c r="H2" i="98"/>
  <c r="F2" i="98"/>
  <c r="E81" i="97"/>
  <c r="F80" i="97"/>
  <c r="K80" i="97" s="1"/>
  <c r="F79" i="97"/>
  <c r="K79" i="97" s="1"/>
  <c r="F78" i="97"/>
  <c r="K78" i="97" s="1"/>
  <c r="F77" i="97"/>
  <c r="K77" i="97" s="1"/>
  <c r="F76" i="97"/>
  <c r="K76" i="97" s="1"/>
  <c r="F75" i="97"/>
  <c r="K75" i="97" s="1"/>
  <c r="F74" i="97"/>
  <c r="K74" i="97" s="1"/>
  <c r="F73" i="97"/>
  <c r="K73" i="97" s="1"/>
  <c r="F72" i="97"/>
  <c r="K72" i="97" s="1"/>
  <c r="F71" i="97"/>
  <c r="K71" i="97" s="1"/>
  <c r="F70" i="97"/>
  <c r="K70" i="97" s="1"/>
  <c r="F69" i="97"/>
  <c r="K69" i="97" s="1"/>
  <c r="F68" i="97"/>
  <c r="K68" i="97" s="1"/>
  <c r="F67" i="97"/>
  <c r="K67" i="97" s="1"/>
  <c r="F66" i="97"/>
  <c r="K66" i="97" s="1"/>
  <c r="F65" i="97"/>
  <c r="K65" i="97" s="1"/>
  <c r="F64" i="97"/>
  <c r="K64" i="97" s="1"/>
  <c r="F63" i="97"/>
  <c r="F62" i="97"/>
  <c r="K62" i="97" s="1"/>
  <c r="E58" i="97"/>
  <c r="F57" i="97"/>
  <c r="K57" i="97" s="1"/>
  <c r="F56" i="97"/>
  <c r="K56" i="97" s="1"/>
  <c r="F55" i="97"/>
  <c r="K55" i="97" s="1"/>
  <c r="F54" i="97"/>
  <c r="K54" i="97" s="1"/>
  <c r="F53" i="97"/>
  <c r="K53" i="97" s="1"/>
  <c r="F52" i="97"/>
  <c r="K52" i="97" s="1"/>
  <c r="F51" i="97"/>
  <c r="K51" i="97" s="1"/>
  <c r="F50" i="97"/>
  <c r="K50" i="97" s="1"/>
  <c r="F49" i="97"/>
  <c r="K49" i="97" s="1"/>
  <c r="F48" i="97"/>
  <c r="K48" i="97" s="1"/>
  <c r="F47" i="97"/>
  <c r="K47" i="97" s="1"/>
  <c r="F46" i="97"/>
  <c r="K46" i="97" s="1"/>
  <c r="F45" i="97"/>
  <c r="K45" i="97" s="1"/>
  <c r="F44" i="97"/>
  <c r="K44" i="97" s="1"/>
  <c r="K43" i="97"/>
  <c r="F43" i="97"/>
  <c r="F42" i="97"/>
  <c r="K42" i="97" s="1"/>
  <c r="F41" i="97"/>
  <c r="K41" i="97" s="1"/>
  <c r="F40" i="97"/>
  <c r="K40" i="97" s="1"/>
  <c r="F39" i="97"/>
  <c r="K39" i="97" s="1"/>
  <c r="F38" i="97"/>
  <c r="K38" i="97" s="1"/>
  <c r="F37" i="97"/>
  <c r="K37" i="97" s="1"/>
  <c r="F36" i="97"/>
  <c r="K36" i="97" s="1"/>
  <c r="F35" i="97"/>
  <c r="K35" i="97" s="1"/>
  <c r="F34" i="97"/>
  <c r="K34" i="97" s="1"/>
  <c r="F33" i="97"/>
  <c r="K33" i="97" s="1"/>
  <c r="F32" i="97"/>
  <c r="K32" i="97" s="1"/>
  <c r="F31" i="97"/>
  <c r="K31" i="97" s="1"/>
  <c r="F30" i="97"/>
  <c r="K30" i="97" s="1"/>
  <c r="F29" i="97"/>
  <c r="K29" i="97" s="1"/>
  <c r="F28" i="97"/>
  <c r="K28" i="97" s="1"/>
  <c r="F27" i="97"/>
  <c r="K27" i="97" s="1"/>
  <c r="F26" i="97"/>
  <c r="K26" i="97" s="1"/>
  <c r="F25" i="97"/>
  <c r="K25" i="97" s="1"/>
  <c r="F24" i="97"/>
  <c r="K24" i="97" s="1"/>
  <c r="F23" i="97"/>
  <c r="K23" i="97" s="1"/>
  <c r="F22" i="97"/>
  <c r="K22" i="97" s="1"/>
  <c r="F21" i="97"/>
  <c r="K21" i="97" s="1"/>
  <c r="F20" i="97"/>
  <c r="K20" i="97" s="1"/>
  <c r="F19" i="97"/>
  <c r="K19" i="97" s="1"/>
  <c r="F18" i="97"/>
  <c r="K18" i="97" s="1"/>
  <c r="F17" i="97"/>
  <c r="K17" i="97" s="1"/>
  <c r="F16" i="97"/>
  <c r="K16" i="97" s="1"/>
  <c r="F15" i="97"/>
  <c r="K15" i="97" s="1"/>
  <c r="F14" i="97"/>
  <c r="K14" i="97" s="1"/>
  <c r="F13" i="97"/>
  <c r="K13" i="97" s="1"/>
  <c r="F12" i="97"/>
  <c r="K12" i="97" s="1"/>
  <c r="F11" i="97"/>
  <c r="K11" i="97" s="1"/>
  <c r="F10" i="97"/>
  <c r="K10" i="97" s="1"/>
  <c r="F9" i="97"/>
  <c r="K9" i="97" s="1"/>
  <c r="F8" i="97"/>
  <c r="K8" i="97" s="1"/>
  <c r="F7" i="97"/>
  <c r="K7" i="97" s="1"/>
  <c r="F6" i="97"/>
  <c r="K6" i="97" s="1"/>
  <c r="F5" i="97"/>
  <c r="K5" i="97" s="1"/>
  <c r="G4" i="97"/>
  <c r="G5" i="97" s="1"/>
  <c r="F4" i="97"/>
  <c r="K4" i="97" s="1"/>
  <c r="H3" i="97"/>
  <c r="I3" i="97" s="1"/>
  <c r="F3" i="97"/>
  <c r="AG66" i="90"/>
  <c r="AF65" i="90"/>
  <c r="AF64" i="90"/>
  <c r="AF63" i="90"/>
  <c r="AE38" i="90"/>
  <c r="AE37" i="90"/>
  <c r="AE36" i="90"/>
  <c r="AF39" i="90"/>
  <c r="G3" i="93"/>
  <c r="G4" i="93" s="1"/>
  <c r="E28" i="92"/>
  <c r="E27" i="92"/>
  <c r="E26" i="92"/>
  <c r="E25" i="92"/>
  <c r="E24" i="92"/>
  <c r="E21" i="92"/>
  <c r="C21" i="92"/>
  <c r="C22" i="92"/>
  <c r="C23" i="92"/>
  <c r="C24" i="92"/>
  <c r="C25" i="92"/>
  <c r="C26" i="92"/>
  <c r="C27" i="92"/>
  <c r="C28" i="92"/>
  <c r="C29" i="92"/>
  <c r="C30" i="92"/>
  <c r="C31" i="92"/>
  <c r="C32" i="92"/>
  <c r="I20" i="92"/>
  <c r="J20" i="92" s="1"/>
  <c r="I21" i="92"/>
  <c r="I22" i="92"/>
  <c r="I23" i="92"/>
  <c r="I24" i="92"/>
  <c r="I25" i="92"/>
  <c r="I26" i="92"/>
  <c r="J26" i="92" s="1"/>
  <c r="I27" i="92"/>
  <c r="J27" i="92" s="1"/>
  <c r="I28" i="92"/>
  <c r="I29" i="92"/>
  <c r="J29" i="92" s="1"/>
  <c r="I30" i="92"/>
  <c r="J30" i="92"/>
  <c r="I31" i="92"/>
  <c r="J31" i="92" s="1"/>
  <c r="C20" i="92"/>
  <c r="I19" i="92"/>
  <c r="AF14" i="90"/>
  <c r="F3" i="93"/>
  <c r="K3" i="93" s="1"/>
  <c r="F4" i="93"/>
  <c r="K4" i="93" s="1"/>
  <c r="F5" i="93"/>
  <c r="K5" i="93" s="1"/>
  <c r="F6" i="93"/>
  <c r="K6" i="93" s="1"/>
  <c r="F7" i="93"/>
  <c r="K7" i="93" s="1"/>
  <c r="F8" i="93"/>
  <c r="K8" i="93" s="1"/>
  <c r="F9" i="93"/>
  <c r="K9" i="93" s="1"/>
  <c r="F10" i="93"/>
  <c r="K10" i="93" s="1"/>
  <c r="F11" i="93"/>
  <c r="K11" i="93" s="1"/>
  <c r="F12" i="93"/>
  <c r="K12" i="93" s="1"/>
  <c r="F13" i="93"/>
  <c r="K13" i="93" s="1"/>
  <c r="F14" i="93"/>
  <c r="K14" i="93" s="1"/>
  <c r="F15" i="93"/>
  <c r="K15" i="93" s="1"/>
  <c r="F16" i="93"/>
  <c r="K16" i="93" s="1"/>
  <c r="F17" i="93"/>
  <c r="K17" i="93" s="1"/>
  <c r="F18" i="93"/>
  <c r="K18" i="93" s="1"/>
  <c r="F19" i="93"/>
  <c r="K19" i="93" s="1"/>
  <c r="F20" i="93"/>
  <c r="K20" i="93" s="1"/>
  <c r="F21" i="93"/>
  <c r="K21" i="93" s="1"/>
  <c r="F22" i="93"/>
  <c r="K22" i="93" s="1"/>
  <c r="F23" i="93"/>
  <c r="K23" i="93" s="1"/>
  <c r="F24" i="93"/>
  <c r="K24" i="93" s="1"/>
  <c r="F25" i="93"/>
  <c r="K25" i="93" s="1"/>
  <c r="F26" i="93"/>
  <c r="K26" i="93" s="1"/>
  <c r="F27" i="93"/>
  <c r="K27" i="93" s="1"/>
  <c r="F28" i="93"/>
  <c r="K28" i="93" s="1"/>
  <c r="F29" i="93"/>
  <c r="K29" i="93" s="1"/>
  <c r="F30" i="93"/>
  <c r="K30" i="93" s="1"/>
  <c r="F31" i="93"/>
  <c r="K31" i="93" s="1"/>
  <c r="F32" i="93"/>
  <c r="K32" i="93" s="1"/>
  <c r="F33" i="93"/>
  <c r="K33" i="93" s="1"/>
  <c r="F34" i="93"/>
  <c r="K34" i="93" s="1"/>
  <c r="F35" i="93"/>
  <c r="K35" i="93" s="1"/>
  <c r="F36" i="93"/>
  <c r="K36" i="93" s="1"/>
  <c r="F37" i="93"/>
  <c r="K37" i="93" s="1"/>
  <c r="F38" i="93"/>
  <c r="K38" i="93" s="1"/>
  <c r="F39" i="93"/>
  <c r="K39" i="93" s="1"/>
  <c r="F40" i="93"/>
  <c r="K40" i="93" s="1"/>
  <c r="F41" i="93"/>
  <c r="K41" i="93" s="1"/>
  <c r="F42" i="93"/>
  <c r="K42" i="93" s="1"/>
  <c r="F43" i="93"/>
  <c r="K43" i="93" s="1"/>
  <c r="F44" i="93"/>
  <c r="K44" i="93" s="1"/>
  <c r="F45" i="93"/>
  <c r="K45" i="93" s="1"/>
  <c r="F46" i="93"/>
  <c r="K46" i="93" s="1"/>
  <c r="F47" i="93"/>
  <c r="K47" i="93" s="1"/>
  <c r="F48" i="93"/>
  <c r="K48" i="93" s="1"/>
  <c r="F81" i="97" l="1"/>
  <c r="G4" i="98"/>
  <c r="G5" i="98" s="1"/>
  <c r="H5" i="98" s="1"/>
  <c r="I5" i="98" s="1"/>
  <c r="J5" i="98" s="1"/>
  <c r="H3" i="93"/>
  <c r="I3" i="93" s="1"/>
  <c r="J3" i="93" s="1"/>
  <c r="I2" i="98"/>
  <c r="K57" i="98"/>
  <c r="K2" i="98"/>
  <c r="H5" i="97"/>
  <c r="I5" i="97" s="1"/>
  <c r="J5" i="97" s="1"/>
  <c r="G6" i="97"/>
  <c r="K81" i="97"/>
  <c r="J3" i="97"/>
  <c r="H4" i="97"/>
  <c r="I4" i="97" s="1"/>
  <c r="J4" i="97" s="1"/>
  <c r="K63" i="97"/>
  <c r="F58" i="97"/>
  <c r="K3" i="97"/>
  <c r="K58" i="97" s="1"/>
  <c r="H4" i="93"/>
  <c r="G5" i="93"/>
  <c r="J25" i="92"/>
  <c r="J23" i="92"/>
  <c r="J22" i="92"/>
  <c r="J21" i="92"/>
  <c r="J28" i="92"/>
  <c r="J24" i="92"/>
  <c r="H4" i="98" l="1"/>
  <c r="I4" i="98" s="1"/>
  <c r="J4" i="98" s="1"/>
  <c r="G6" i="98"/>
  <c r="G7" i="98" s="1"/>
  <c r="I4" i="93"/>
  <c r="J4" i="93" s="1"/>
  <c r="J2" i="98"/>
  <c r="G7" i="97"/>
  <c r="H6" i="97"/>
  <c r="H6" i="98" l="1"/>
  <c r="I6" i="98" s="1"/>
  <c r="J6" i="98" s="1"/>
  <c r="H7" i="98"/>
  <c r="I7" i="98" s="1"/>
  <c r="J7" i="98" s="1"/>
  <c r="G8" i="98"/>
  <c r="I6" i="97"/>
  <c r="H7" i="97"/>
  <c r="I7" i="97" s="1"/>
  <c r="J7" i="97" s="1"/>
  <c r="G8" i="97"/>
  <c r="G9" i="98" l="1"/>
  <c r="H8" i="98"/>
  <c r="I8" i="98" s="1"/>
  <c r="G9" i="97"/>
  <c r="H8" i="97"/>
  <c r="I8" i="97" s="1"/>
  <c r="J8" i="97" s="1"/>
  <c r="J6" i="97"/>
  <c r="J8" i="98" l="1"/>
  <c r="H9" i="98"/>
  <c r="I9" i="98" s="1"/>
  <c r="J9" i="98" s="1"/>
  <c r="G10" i="98"/>
  <c r="H9" i="97"/>
  <c r="I9" i="97" s="1"/>
  <c r="J9" i="97" s="1"/>
  <c r="G10" i="97"/>
  <c r="G11" i="98" l="1"/>
  <c r="H10" i="98"/>
  <c r="I10" i="98" s="1"/>
  <c r="J10" i="98" s="1"/>
  <c r="G11" i="97"/>
  <c r="H10" i="97"/>
  <c r="I10" i="97" s="1"/>
  <c r="J10" i="97" s="1"/>
  <c r="H11" i="98" l="1"/>
  <c r="I11" i="98" s="1"/>
  <c r="J11" i="98" s="1"/>
  <c r="G12" i="98"/>
  <c r="H11" i="97"/>
  <c r="I11" i="97" s="1"/>
  <c r="J11" i="97" s="1"/>
  <c r="G12" i="97"/>
  <c r="G13" i="98" l="1"/>
  <c r="H12" i="98"/>
  <c r="I12" i="98" s="1"/>
  <c r="J12" i="98" s="1"/>
  <c r="G13" i="97"/>
  <c r="H12" i="97"/>
  <c r="I12" i="97" s="1"/>
  <c r="J12" i="97" s="1"/>
  <c r="H13" i="98" l="1"/>
  <c r="I13" i="98" s="1"/>
  <c r="J13" i="98" s="1"/>
  <c r="G14" i="98"/>
  <c r="H13" i="97"/>
  <c r="I13" i="97" s="1"/>
  <c r="J13" i="97" s="1"/>
  <c r="G14" i="97"/>
  <c r="G15" i="98" l="1"/>
  <c r="H14" i="98"/>
  <c r="I14" i="98" s="1"/>
  <c r="J14" i="98" s="1"/>
  <c r="G15" i="97"/>
  <c r="H14" i="97"/>
  <c r="I14" i="97" s="1"/>
  <c r="J14" i="97" s="1"/>
  <c r="G16" i="98" l="1"/>
  <c r="H15" i="98"/>
  <c r="I15" i="98" s="1"/>
  <c r="J15" i="98" s="1"/>
  <c r="G16" i="97"/>
  <c r="H15" i="97"/>
  <c r="I15" i="97" s="1"/>
  <c r="J15" i="97" s="1"/>
  <c r="G17" i="98" l="1"/>
  <c r="H16" i="98"/>
  <c r="I16" i="98" s="1"/>
  <c r="J16" i="98" s="1"/>
  <c r="H16" i="97"/>
  <c r="I16" i="97" s="1"/>
  <c r="J16" i="97" s="1"/>
  <c r="G17" i="97"/>
  <c r="G18" i="98" l="1"/>
  <c r="H17" i="98"/>
  <c r="I17" i="98" s="1"/>
  <c r="J17" i="98" s="1"/>
  <c r="G18" i="97"/>
  <c r="H17" i="97"/>
  <c r="I17" i="97" s="1"/>
  <c r="J17" i="97" s="1"/>
  <c r="G19" i="98" l="1"/>
  <c r="H18" i="98"/>
  <c r="I18" i="98" s="1"/>
  <c r="J18" i="98" s="1"/>
  <c r="H18" i="97"/>
  <c r="I18" i="97" s="1"/>
  <c r="J18" i="97" s="1"/>
  <c r="G19" i="97"/>
  <c r="G20" i="98" l="1"/>
  <c r="H19" i="98"/>
  <c r="I19" i="98" s="1"/>
  <c r="J19" i="98" s="1"/>
  <c r="G20" i="97"/>
  <c r="H19" i="97"/>
  <c r="I19" i="97" s="1"/>
  <c r="J19" i="97" s="1"/>
  <c r="H20" i="98" l="1"/>
  <c r="I20" i="98" s="1"/>
  <c r="J20" i="98" s="1"/>
  <c r="G21" i="98"/>
  <c r="H20" i="97"/>
  <c r="I20" i="97" s="1"/>
  <c r="J20" i="97" s="1"/>
  <c r="G21" i="97"/>
  <c r="G22" i="98" l="1"/>
  <c r="H21" i="98"/>
  <c r="I21" i="98" s="1"/>
  <c r="J21" i="98" s="1"/>
  <c r="G22" i="97"/>
  <c r="H21" i="97"/>
  <c r="I21" i="97" s="1"/>
  <c r="J21" i="97" s="1"/>
  <c r="H22" i="98" l="1"/>
  <c r="I22" i="98" s="1"/>
  <c r="J22" i="98" s="1"/>
  <c r="G23" i="98"/>
  <c r="H22" i="97"/>
  <c r="I22" i="97" s="1"/>
  <c r="J22" i="97" s="1"/>
  <c r="G23" i="97"/>
  <c r="G24" i="98" l="1"/>
  <c r="H23" i="98"/>
  <c r="I23" i="98" s="1"/>
  <c r="J23" i="98" s="1"/>
  <c r="G24" i="97"/>
  <c r="H23" i="97"/>
  <c r="I23" i="97" s="1"/>
  <c r="J23" i="97" s="1"/>
  <c r="H24" i="98" l="1"/>
  <c r="I24" i="98" s="1"/>
  <c r="J24" i="98" s="1"/>
  <c r="G25" i="98"/>
  <c r="H24" i="97"/>
  <c r="I24" i="97" s="1"/>
  <c r="J24" i="97" s="1"/>
  <c r="G25" i="97"/>
  <c r="G26" i="98" l="1"/>
  <c r="H25" i="98"/>
  <c r="I25" i="98" s="1"/>
  <c r="J25" i="98" s="1"/>
  <c r="G26" i="97"/>
  <c r="H25" i="97"/>
  <c r="I25" i="97" s="1"/>
  <c r="J25" i="97" s="1"/>
  <c r="H26" i="98" l="1"/>
  <c r="I26" i="98" s="1"/>
  <c r="J26" i="98" s="1"/>
  <c r="G27" i="98"/>
  <c r="H26" i="97"/>
  <c r="I26" i="97" s="1"/>
  <c r="J26" i="97" s="1"/>
  <c r="G27" i="97"/>
  <c r="G28" i="98" l="1"/>
  <c r="H27" i="98"/>
  <c r="I27" i="98" s="1"/>
  <c r="J27" i="98" s="1"/>
  <c r="G28" i="97"/>
  <c r="H27" i="97"/>
  <c r="I27" i="97" s="1"/>
  <c r="J27" i="97" s="1"/>
  <c r="H28" i="98" l="1"/>
  <c r="I28" i="98" s="1"/>
  <c r="J28" i="98" s="1"/>
  <c r="G29" i="98"/>
  <c r="H28" i="97"/>
  <c r="I28" i="97" s="1"/>
  <c r="J28" i="97" s="1"/>
  <c r="G29" i="97"/>
  <c r="AE10" i="90"/>
  <c r="AE11" i="90"/>
  <c r="AE12" i="90"/>
  <c r="AE13" i="90"/>
  <c r="AE9" i="90"/>
  <c r="E23" i="92"/>
  <c r="E22" i="92"/>
  <c r="E20" i="92"/>
  <c r="C19" i="92"/>
  <c r="F49" i="93"/>
  <c r="H5" i="93"/>
  <c r="H2" i="93"/>
  <c r="I2" i="93" s="1"/>
  <c r="F2" i="93"/>
  <c r="I5" i="93" l="1"/>
  <c r="J5" i="93" s="1"/>
  <c r="G30" i="98"/>
  <c r="H29" i="98"/>
  <c r="I29" i="98" s="1"/>
  <c r="J29" i="98" s="1"/>
  <c r="G30" i="97"/>
  <c r="H29" i="97"/>
  <c r="I29" i="97" s="1"/>
  <c r="J29" i="97" s="1"/>
  <c r="E19" i="92"/>
  <c r="J19" i="92"/>
  <c r="K2" i="93"/>
  <c r="K49" i="93"/>
  <c r="G6" i="93"/>
  <c r="H30" i="98" l="1"/>
  <c r="I30" i="98" s="1"/>
  <c r="J30" i="98" s="1"/>
  <c r="G31" i="98"/>
  <c r="H30" i="97"/>
  <c r="I30" i="97" s="1"/>
  <c r="J30" i="97" s="1"/>
  <c r="G31" i="97"/>
  <c r="J2" i="93"/>
  <c r="G7" i="93"/>
  <c r="H6" i="93"/>
  <c r="I6" i="93" s="1"/>
  <c r="G32" i="98" l="1"/>
  <c r="H31" i="98"/>
  <c r="I31" i="98" s="1"/>
  <c r="J31" i="98" s="1"/>
  <c r="G32" i="97"/>
  <c r="H31" i="97"/>
  <c r="I31" i="97" s="1"/>
  <c r="J31" i="97" s="1"/>
  <c r="G8" i="93"/>
  <c r="H7" i="93"/>
  <c r="J2" i="79"/>
  <c r="I7" i="93" l="1"/>
  <c r="J7" i="93" s="1"/>
  <c r="H32" i="98"/>
  <c r="I32" i="98" s="1"/>
  <c r="J32" i="98" s="1"/>
  <c r="G33" i="98"/>
  <c r="H32" i="97"/>
  <c r="I32" i="97" s="1"/>
  <c r="J32" i="97" s="1"/>
  <c r="G33" i="97"/>
  <c r="H8" i="93"/>
  <c r="G9" i="93"/>
  <c r="J6" i="93"/>
  <c r="I8" i="93" l="1"/>
  <c r="J8" i="93" s="1"/>
  <c r="G34" i="98"/>
  <c r="H33" i="98"/>
  <c r="I33" i="98" s="1"/>
  <c r="J33" i="98" s="1"/>
  <c r="G34" i="97"/>
  <c r="H33" i="97"/>
  <c r="I33" i="97" s="1"/>
  <c r="J33" i="97" s="1"/>
  <c r="H9" i="93"/>
  <c r="I9" i="93" s="1"/>
  <c r="G10" i="93"/>
  <c r="H34" i="98" l="1"/>
  <c r="I34" i="98" s="1"/>
  <c r="J34" i="98" s="1"/>
  <c r="G35" i="98"/>
  <c r="H34" i="97"/>
  <c r="I34" i="97" s="1"/>
  <c r="J34" i="97" s="1"/>
  <c r="G35" i="97"/>
  <c r="G11" i="93"/>
  <c r="H10" i="93"/>
  <c r="I10" i="93" l="1"/>
  <c r="J10" i="93" s="1"/>
  <c r="G36" i="98"/>
  <c r="H35" i="98"/>
  <c r="I35" i="98" s="1"/>
  <c r="J35" i="98" s="1"/>
  <c r="G36" i="97"/>
  <c r="H35" i="97"/>
  <c r="I35" i="97" s="1"/>
  <c r="J35" i="97" s="1"/>
  <c r="J9" i="93"/>
  <c r="G12" i="93"/>
  <c r="H11" i="93"/>
  <c r="I11" i="93" l="1"/>
  <c r="J11" i="93" s="1"/>
  <c r="H36" i="98"/>
  <c r="I36" i="98" s="1"/>
  <c r="J36" i="98" s="1"/>
  <c r="G37" i="98"/>
  <c r="H36" i="97"/>
  <c r="I36" i="97" s="1"/>
  <c r="J36" i="97" s="1"/>
  <c r="G37" i="97"/>
  <c r="G13" i="93"/>
  <c r="H12" i="93"/>
  <c r="I12" i="93" l="1"/>
  <c r="J12" i="93" s="1"/>
  <c r="G38" i="98"/>
  <c r="H37" i="98"/>
  <c r="I37" i="98" s="1"/>
  <c r="J37" i="98" s="1"/>
  <c r="G38" i="97"/>
  <c r="H37" i="97"/>
  <c r="I37" i="97" s="1"/>
  <c r="J37" i="97" s="1"/>
  <c r="G14" i="93"/>
  <c r="H13" i="93"/>
  <c r="I13" i="93" l="1"/>
  <c r="J13" i="93" s="1"/>
  <c r="H38" i="98"/>
  <c r="I38" i="98" s="1"/>
  <c r="J38" i="98" s="1"/>
  <c r="G39" i="98"/>
  <c r="H38" i="97"/>
  <c r="I38" i="97" s="1"/>
  <c r="J38" i="97" s="1"/>
  <c r="G39" i="97"/>
  <c r="G15" i="93"/>
  <c r="H14" i="93"/>
  <c r="I14" i="93" l="1"/>
  <c r="J14" i="93" s="1"/>
  <c r="G40" i="98"/>
  <c r="H39" i="98"/>
  <c r="I39" i="98" s="1"/>
  <c r="J39" i="98" s="1"/>
  <c r="G40" i="97"/>
  <c r="H39" i="97"/>
  <c r="I39" i="97" s="1"/>
  <c r="J39" i="97" s="1"/>
  <c r="G16" i="93"/>
  <c r="H15" i="93"/>
  <c r="I15" i="93" l="1"/>
  <c r="J15" i="93" s="1"/>
  <c r="H40" i="98"/>
  <c r="I40" i="98" s="1"/>
  <c r="J40" i="98" s="1"/>
  <c r="G41" i="98"/>
  <c r="H40" i="97"/>
  <c r="I40" i="97" s="1"/>
  <c r="J40" i="97" s="1"/>
  <c r="G41" i="97"/>
  <c r="G17" i="93"/>
  <c r="H16" i="93"/>
  <c r="I16" i="93" l="1"/>
  <c r="J16" i="93" s="1"/>
  <c r="G42" i="98"/>
  <c r="H41" i="98"/>
  <c r="I41" i="98" s="1"/>
  <c r="J41" i="98" s="1"/>
  <c r="G42" i="97"/>
  <c r="H41" i="97"/>
  <c r="I41" i="97" s="1"/>
  <c r="J41" i="97" s="1"/>
  <c r="H17" i="93"/>
  <c r="G18" i="93"/>
  <c r="I17" i="93" l="1"/>
  <c r="J17" i="93" s="1"/>
  <c r="H42" i="98"/>
  <c r="I42" i="98" s="1"/>
  <c r="J42" i="98" s="1"/>
  <c r="G43" i="98"/>
  <c r="H42" i="97"/>
  <c r="I42" i="97" s="1"/>
  <c r="J42" i="97" s="1"/>
  <c r="G43" i="97"/>
  <c r="G19" i="93"/>
  <c r="H18" i="93"/>
  <c r="I18" i="93" l="1"/>
  <c r="J18" i="93" s="1"/>
  <c r="G44" i="98"/>
  <c r="H43" i="98"/>
  <c r="I43" i="98" s="1"/>
  <c r="J43" i="98" s="1"/>
  <c r="G44" i="97"/>
  <c r="H43" i="97"/>
  <c r="I43" i="97" s="1"/>
  <c r="J43" i="97" s="1"/>
  <c r="G20" i="93"/>
  <c r="H19" i="93"/>
  <c r="I19" i="93" l="1"/>
  <c r="J19" i="93" s="1"/>
  <c r="H44" i="98"/>
  <c r="I44" i="98" s="1"/>
  <c r="J44" i="98" s="1"/>
  <c r="G45" i="98"/>
  <c r="H44" i="97"/>
  <c r="I44" i="97" s="1"/>
  <c r="J44" i="97" s="1"/>
  <c r="G45" i="97"/>
  <c r="G21" i="93"/>
  <c r="H20" i="93"/>
  <c r="I20" i="93" l="1"/>
  <c r="J20" i="93" s="1"/>
  <c r="G46" i="98"/>
  <c r="H45" i="98"/>
  <c r="I45" i="98" s="1"/>
  <c r="J45" i="98" s="1"/>
  <c r="G46" i="97"/>
  <c r="H45" i="97"/>
  <c r="I45" i="97" s="1"/>
  <c r="J45" i="97" s="1"/>
  <c r="G22" i="93"/>
  <c r="H21" i="93"/>
  <c r="I21" i="93" l="1"/>
  <c r="J21" i="93" s="1"/>
  <c r="H46" i="98"/>
  <c r="I46" i="98" s="1"/>
  <c r="J46" i="98" s="1"/>
  <c r="G47" i="98"/>
  <c r="H46" i="97"/>
  <c r="I46" i="97" s="1"/>
  <c r="J46" i="97" s="1"/>
  <c r="G47" i="97"/>
  <c r="G23" i="93"/>
  <c r="H22" i="93"/>
  <c r="I22" i="93" l="1"/>
  <c r="J22" i="93" s="1"/>
  <c r="G48" i="98"/>
  <c r="H47" i="98"/>
  <c r="I47" i="98" s="1"/>
  <c r="J47" i="98" s="1"/>
  <c r="G48" i="97"/>
  <c r="H47" i="97"/>
  <c r="I47" i="97" s="1"/>
  <c r="J47" i="97" s="1"/>
  <c r="G24" i="93"/>
  <c r="H23" i="93"/>
  <c r="I23" i="93" l="1"/>
  <c r="J23" i="93" s="1"/>
  <c r="H48" i="98"/>
  <c r="I48" i="98" s="1"/>
  <c r="J48" i="98" s="1"/>
  <c r="G49" i="98"/>
  <c r="H48" i="97"/>
  <c r="I48" i="97" s="1"/>
  <c r="J48" i="97" s="1"/>
  <c r="G49" i="97"/>
  <c r="G25" i="93"/>
  <c r="H24" i="93"/>
  <c r="I24" i="93" l="1"/>
  <c r="J24" i="93" s="1"/>
  <c r="G50" i="98"/>
  <c r="H49" i="98"/>
  <c r="I49" i="98" s="1"/>
  <c r="J49" i="98" s="1"/>
  <c r="G50" i="97"/>
  <c r="H49" i="97"/>
  <c r="I49" i="97" s="1"/>
  <c r="J49" i="97" s="1"/>
  <c r="G26" i="93"/>
  <c r="H25" i="93"/>
  <c r="I25" i="93" l="1"/>
  <c r="J25" i="93" s="1"/>
  <c r="H50" i="98"/>
  <c r="I50" i="98" s="1"/>
  <c r="J50" i="98" s="1"/>
  <c r="G51" i="98"/>
  <c r="H50" i="97"/>
  <c r="I50" i="97" s="1"/>
  <c r="J50" i="97" s="1"/>
  <c r="G51" i="97"/>
  <c r="G27" i="93"/>
  <c r="H26" i="93"/>
  <c r="I26" i="93" l="1"/>
  <c r="J26" i="93" s="1"/>
  <c r="G52" i="98"/>
  <c r="H51" i="98"/>
  <c r="I51" i="98" s="1"/>
  <c r="J51" i="98" s="1"/>
  <c r="G52" i="97"/>
  <c r="H51" i="97"/>
  <c r="I51" i="97" s="1"/>
  <c r="J51" i="97" s="1"/>
  <c r="G28" i="93"/>
  <c r="H27" i="93"/>
  <c r="I27" i="93" l="1"/>
  <c r="J27" i="93" s="1"/>
  <c r="H52" i="98"/>
  <c r="I52" i="98" s="1"/>
  <c r="J52" i="98" s="1"/>
  <c r="G53" i="98"/>
  <c r="H52" i="97"/>
  <c r="I52" i="97" s="1"/>
  <c r="J52" i="97" s="1"/>
  <c r="G53" i="97"/>
  <c r="G29" i="93"/>
  <c r="H28" i="93"/>
  <c r="I28" i="93" l="1"/>
  <c r="J28" i="93" s="1"/>
  <c r="G54" i="98"/>
  <c r="H53" i="98"/>
  <c r="I53" i="98" s="1"/>
  <c r="J53" i="98" s="1"/>
  <c r="G54" i="97"/>
  <c r="H53" i="97"/>
  <c r="I53" i="97" s="1"/>
  <c r="J53" i="97" s="1"/>
  <c r="H29" i="93"/>
  <c r="G30" i="93"/>
  <c r="I29" i="93" l="1"/>
  <c r="J29" i="93" s="1"/>
  <c r="H54" i="98"/>
  <c r="I54" i="98" s="1"/>
  <c r="J54" i="98" s="1"/>
  <c r="G55" i="98"/>
  <c r="H54" i="97"/>
  <c r="I54" i="97" s="1"/>
  <c r="J54" i="97" s="1"/>
  <c r="G55" i="97"/>
  <c r="G31" i="93"/>
  <c r="H30" i="93"/>
  <c r="I30" i="93" l="1"/>
  <c r="J30" i="93" s="1"/>
  <c r="G56" i="98"/>
  <c r="H55" i="98"/>
  <c r="I55" i="98" s="1"/>
  <c r="J55" i="98" s="1"/>
  <c r="G56" i="97"/>
  <c r="H55" i="97"/>
  <c r="I55" i="97" s="1"/>
  <c r="J55" i="97" s="1"/>
  <c r="G32" i="93"/>
  <c r="H31" i="93"/>
  <c r="I31" i="93" l="1"/>
  <c r="J31" i="93" s="1"/>
  <c r="H56" i="98"/>
  <c r="G57" i="98"/>
  <c r="H56" i="97"/>
  <c r="I56" i="97" s="1"/>
  <c r="J56" i="97" s="1"/>
  <c r="G57" i="97"/>
  <c r="G33" i="93"/>
  <c r="H32" i="93"/>
  <c r="I32" i="93" l="1"/>
  <c r="J32" i="93" s="1"/>
  <c r="G58" i="98"/>
  <c r="H57" i="98"/>
  <c r="I56" i="98"/>
  <c r="G62" i="97"/>
  <c r="H57" i="97"/>
  <c r="G34" i="93"/>
  <c r="H33" i="93"/>
  <c r="I33" i="93" l="1"/>
  <c r="J33" i="93" s="1"/>
  <c r="J56" i="98"/>
  <c r="I57" i="98"/>
  <c r="G59" i="98"/>
  <c r="H58" i="98"/>
  <c r="I58" i="98" s="1"/>
  <c r="J58" i="98" s="1"/>
  <c r="I57" i="97"/>
  <c r="H58" i="97"/>
  <c r="G63" i="97"/>
  <c r="H62" i="97"/>
  <c r="G35" i="93"/>
  <c r="H34" i="93"/>
  <c r="I34" i="93" l="1"/>
  <c r="J34" i="93" s="1"/>
  <c r="J57" i="98"/>
  <c r="G60" i="98"/>
  <c r="H59" i="98"/>
  <c r="I62" i="97"/>
  <c r="G64" i="97"/>
  <c r="H63" i="97"/>
  <c r="I63" i="97" s="1"/>
  <c r="J63" i="97" s="1"/>
  <c r="J57" i="97"/>
  <c r="I58" i="97"/>
  <c r="G36" i="93"/>
  <c r="H35" i="93"/>
  <c r="I35" i="93" l="1"/>
  <c r="J35" i="93" s="1"/>
  <c r="I59" i="98"/>
  <c r="G61" i="98"/>
  <c r="H60" i="98"/>
  <c r="I60" i="98" s="1"/>
  <c r="J60" i="98" s="1"/>
  <c r="H64" i="97"/>
  <c r="I64" i="97" s="1"/>
  <c r="J64" i="97" s="1"/>
  <c r="G65" i="97"/>
  <c r="J62" i="97"/>
  <c r="G37" i="93"/>
  <c r="H36" i="93"/>
  <c r="I36" i="93" l="1"/>
  <c r="J36" i="93" s="1"/>
  <c r="G62" i="98"/>
  <c r="H61" i="98"/>
  <c r="I61" i="98" s="1"/>
  <c r="J61" i="98" s="1"/>
  <c r="J59" i="98"/>
  <c r="G66" i="97"/>
  <c r="H65" i="97"/>
  <c r="G38" i="93"/>
  <c r="H37" i="93"/>
  <c r="I37" i="93" l="1"/>
  <c r="J37" i="93" s="1"/>
  <c r="G63" i="98"/>
  <c r="H62" i="98"/>
  <c r="I62" i="98" s="1"/>
  <c r="J62" i="98" s="1"/>
  <c r="I65" i="97"/>
  <c r="H66" i="97"/>
  <c r="I66" i="97" s="1"/>
  <c r="J66" i="97" s="1"/>
  <c r="G67" i="97"/>
  <c r="G39" i="93"/>
  <c r="H38" i="93"/>
  <c r="I38" i="93" l="1"/>
  <c r="J38" i="93" s="1"/>
  <c r="G64" i="98"/>
  <c r="H63" i="98"/>
  <c r="I63" i="98" s="1"/>
  <c r="J63" i="98" s="1"/>
  <c r="G68" i="97"/>
  <c r="H67" i="97"/>
  <c r="I67" i="97" s="1"/>
  <c r="J67" i="97" s="1"/>
  <c r="J65" i="97"/>
  <c r="G40" i="93"/>
  <c r="H39" i="93"/>
  <c r="I39" i="93" l="1"/>
  <c r="J39" i="93" s="1"/>
  <c r="G65" i="98"/>
  <c r="H64" i="98"/>
  <c r="I64" i="98" s="1"/>
  <c r="J64" i="98" s="1"/>
  <c r="G69" i="97"/>
  <c r="H68" i="97"/>
  <c r="H40" i="93"/>
  <c r="G41" i="93"/>
  <c r="I40" i="93" l="1"/>
  <c r="J40" i="93" s="1"/>
  <c r="G66" i="98"/>
  <c r="H65" i="98"/>
  <c r="I65" i="98" s="1"/>
  <c r="J65" i="98" s="1"/>
  <c r="G70" i="97"/>
  <c r="H69" i="97"/>
  <c r="I69" i="97" s="1"/>
  <c r="J69" i="97" s="1"/>
  <c r="I68" i="97"/>
  <c r="G42" i="93"/>
  <c r="H41" i="93"/>
  <c r="I41" i="93" l="1"/>
  <c r="J41" i="93" s="1"/>
  <c r="G67" i="98"/>
  <c r="H66" i="98"/>
  <c r="I66" i="98" s="1"/>
  <c r="J66" i="98" s="1"/>
  <c r="J68" i="97"/>
  <c r="G71" i="97"/>
  <c r="H70" i="97"/>
  <c r="I70" i="97" s="1"/>
  <c r="J70" i="97" s="1"/>
  <c r="G43" i="93"/>
  <c r="H42" i="93"/>
  <c r="I42" i="93" l="1"/>
  <c r="J42" i="93" s="1"/>
  <c r="G68" i="98"/>
  <c r="H67" i="98"/>
  <c r="I67" i="98" s="1"/>
  <c r="J67" i="98" s="1"/>
  <c r="G72" i="97"/>
  <c r="H71" i="97"/>
  <c r="I71" i="97" s="1"/>
  <c r="J71" i="97" s="1"/>
  <c r="G44" i="93"/>
  <c r="H43" i="93"/>
  <c r="I43" i="93" l="1"/>
  <c r="J43" i="93" s="1"/>
  <c r="G69" i="98"/>
  <c r="H68" i="98"/>
  <c r="I68" i="98" s="1"/>
  <c r="J68" i="98" s="1"/>
  <c r="H72" i="97"/>
  <c r="I72" i="97" s="1"/>
  <c r="J72" i="97" s="1"/>
  <c r="G73" i="97"/>
  <c r="G45" i="93"/>
  <c r="H44" i="93"/>
  <c r="I44" i="93" l="1"/>
  <c r="J44" i="93" s="1"/>
  <c r="G70" i="98"/>
  <c r="H69" i="98"/>
  <c r="I69" i="98" s="1"/>
  <c r="J69" i="98" s="1"/>
  <c r="G74" i="97"/>
  <c r="H73" i="97"/>
  <c r="I73" i="97" s="1"/>
  <c r="J73" i="97" s="1"/>
  <c r="G46" i="93"/>
  <c r="H45" i="93"/>
  <c r="I45" i="93" l="1"/>
  <c r="J45" i="93" s="1"/>
  <c r="G71" i="98"/>
  <c r="H70" i="98"/>
  <c r="I70" i="98" s="1"/>
  <c r="J70" i="98" s="1"/>
  <c r="H74" i="97"/>
  <c r="I74" i="97" s="1"/>
  <c r="J74" i="97" s="1"/>
  <c r="G75" i="97"/>
  <c r="G47" i="93"/>
  <c r="H46" i="93"/>
  <c r="I46" i="93" l="1"/>
  <c r="J46" i="93" s="1"/>
  <c r="G72" i="98"/>
  <c r="H71" i="98"/>
  <c r="I71" i="98" s="1"/>
  <c r="J71" i="98" s="1"/>
  <c r="G76" i="97"/>
  <c r="H75" i="97"/>
  <c r="I75" i="97" s="1"/>
  <c r="J75" i="97" s="1"/>
  <c r="G48" i="93"/>
  <c r="G49" i="93" s="1"/>
  <c r="G50" i="93" s="1"/>
  <c r="H47" i="93"/>
  <c r="H50" i="93" l="1"/>
  <c r="I50" i="93" s="1"/>
  <c r="J50" i="93" s="1"/>
  <c r="G51" i="93"/>
  <c r="I47" i="93"/>
  <c r="J47" i="93" s="1"/>
  <c r="G73" i="98"/>
  <c r="H72" i="98"/>
  <c r="I72" i="98" s="1"/>
  <c r="J72" i="98" s="1"/>
  <c r="G77" i="97"/>
  <c r="H76" i="97"/>
  <c r="I76" i="97" s="1"/>
  <c r="J76" i="97" s="1"/>
  <c r="H48" i="93"/>
  <c r="H51" i="93" l="1"/>
  <c r="I51" i="93" s="1"/>
  <c r="J51" i="93" s="1"/>
  <c r="G52" i="93"/>
  <c r="I48" i="93"/>
  <c r="J48" i="93" s="1"/>
  <c r="G74" i="98"/>
  <c r="H73" i="98"/>
  <c r="I73" i="98" s="1"/>
  <c r="J73" i="98" s="1"/>
  <c r="G78" i="97"/>
  <c r="H77" i="97"/>
  <c r="I77" i="97" s="1"/>
  <c r="J77" i="97" s="1"/>
  <c r="G53" i="93" l="1"/>
  <c r="H52" i="93"/>
  <c r="I52" i="93" s="1"/>
  <c r="J52" i="93" s="1"/>
  <c r="G75" i="98"/>
  <c r="H75" i="98" s="1"/>
  <c r="H74" i="98"/>
  <c r="I74" i="98" s="1"/>
  <c r="J74" i="98" s="1"/>
  <c r="G79" i="97"/>
  <c r="H78" i="97"/>
  <c r="I78" i="97" s="1"/>
  <c r="J78" i="97" s="1"/>
  <c r="H53" i="93" l="1"/>
  <c r="I53" i="93" s="1"/>
  <c r="J53" i="93" s="1"/>
  <c r="G54" i="93"/>
  <c r="I75" i="98"/>
  <c r="G80" i="97"/>
  <c r="H80" i="97" s="1"/>
  <c r="H79" i="97"/>
  <c r="I79" i="97" s="1"/>
  <c r="J79" i="97" s="1"/>
  <c r="H54" i="93" l="1"/>
  <c r="I54" i="93" s="1"/>
  <c r="J54" i="93" s="1"/>
  <c r="G55" i="93"/>
  <c r="J75" i="98"/>
  <c r="I80" i="97"/>
  <c r="H81" i="97"/>
  <c r="G56" i="93" l="1"/>
  <c r="H55" i="93"/>
  <c r="I55" i="93" s="1"/>
  <c r="J55" i="93" s="1"/>
  <c r="J80" i="97"/>
  <c r="I81" i="97"/>
  <c r="G57" i="93" l="1"/>
  <c r="H56" i="93"/>
  <c r="I56" i="93" s="1"/>
  <c r="J56" i="93" s="1"/>
  <c r="H49" i="93"/>
  <c r="I49" i="93" l="1"/>
  <c r="H57" i="93"/>
  <c r="I57" i="93" s="1"/>
  <c r="J57" i="93" s="1"/>
  <c r="G58" i="93"/>
  <c r="J49" i="93"/>
  <c r="G59" i="93" l="1"/>
  <c r="H58" i="93"/>
  <c r="I58" i="93" l="1"/>
  <c r="G60" i="93"/>
  <c r="H59" i="93"/>
  <c r="I59" i="93" s="1"/>
  <c r="J59" i="93" s="1"/>
  <c r="G61" i="93" l="1"/>
  <c r="H60" i="93"/>
  <c r="I60" i="93" s="1"/>
  <c r="J60" i="93" s="1"/>
  <c r="J58" i="93"/>
  <c r="G62" i="93" l="1"/>
  <c r="H61" i="93"/>
  <c r="I61" i="93" s="1"/>
  <c r="J61" i="93" l="1"/>
  <c r="G63" i="93"/>
  <c r="H62" i="93"/>
  <c r="I62" i="93" l="1"/>
  <c r="G64" i="93"/>
  <c r="H63" i="93"/>
  <c r="I63" i="93" s="1"/>
  <c r="J63" i="93" s="1"/>
  <c r="G65" i="93" l="1"/>
  <c r="H64" i="93"/>
  <c r="I64" i="93" s="1"/>
  <c r="J64" i="93" s="1"/>
  <c r="J62" i="93"/>
  <c r="G66" i="93" l="1"/>
  <c r="H65" i="93"/>
  <c r="I65" i="93" s="1"/>
  <c r="J65" i="93" s="1"/>
  <c r="G67" i="93" l="1"/>
  <c r="H66" i="93"/>
  <c r="I66" i="93" s="1"/>
  <c r="J66" i="93" s="1"/>
  <c r="G68" i="93" l="1"/>
  <c r="H67" i="93"/>
  <c r="I67" i="93" s="1"/>
  <c r="J67" i="93" s="1"/>
  <c r="G69" i="93" l="1"/>
  <c r="H68" i="93"/>
  <c r="I68" i="93" s="1"/>
  <c r="J68" i="93" s="1"/>
  <c r="G70" i="93" l="1"/>
  <c r="H69" i="93"/>
  <c r="I69" i="93" s="1"/>
  <c r="J69" i="93" s="1"/>
  <c r="G71" i="93" l="1"/>
  <c r="H70" i="93"/>
  <c r="I70" i="93" s="1"/>
  <c r="J70" i="93" s="1"/>
  <c r="G72" i="93" l="1"/>
  <c r="H71" i="93"/>
  <c r="I71" i="93" s="1"/>
  <c r="J71" i="93" s="1"/>
  <c r="G73" i="93" l="1"/>
  <c r="H72" i="93"/>
  <c r="I72" i="93" s="1"/>
  <c r="J72" i="93" s="1"/>
  <c r="G74" i="93" l="1"/>
  <c r="H73" i="93"/>
  <c r="I73" i="93" s="1"/>
  <c r="J73" i="93" s="1"/>
  <c r="G75" i="93" l="1"/>
  <c r="H74" i="93"/>
  <c r="I74" i="93" s="1"/>
  <c r="J74" i="93" s="1"/>
  <c r="G76" i="93" l="1"/>
  <c r="H75" i="93"/>
  <c r="I75" i="93" s="1"/>
  <c r="J75" i="93" s="1"/>
  <c r="H76" i="93" l="1"/>
  <c r="I76" i="93" s="1"/>
  <c r="J76" i="93" s="1"/>
  <c r="G77" i="93"/>
  <c r="H77" i="93" s="1"/>
  <c r="I77" i="93" l="1"/>
  <c r="J77" i="93" l="1"/>
</calcChain>
</file>

<file path=xl/sharedStrings.xml><?xml version="1.0" encoding="utf-8"?>
<sst xmlns="http://schemas.openxmlformats.org/spreadsheetml/2006/main" count="393" uniqueCount="64">
  <si>
    <t>Flat No.</t>
  </si>
  <si>
    <t>Sr. No.</t>
  </si>
  <si>
    <t>Floor No.</t>
  </si>
  <si>
    <t>Total</t>
  </si>
  <si>
    <t>Sr.</t>
  </si>
  <si>
    <t>Total Flats</t>
  </si>
  <si>
    <t>CA</t>
  </si>
  <si>
    <t>BUA</t>
  </si>
  <si>
    <t>Value</t>
  </si>
  <si>
    <t xml:space="preserve">RV </t>
  </si>
  <si>
    <t>Composition</t>
  </si>
  <si>
    <t xml:space="preserve">Built up Area in 
Sq. Ft. 
</t>
  </si>
  <si>
    <t>2BHK</t>
  </si>
  <si>
    <t>Comp</t>
  </si>
  <si>
    <t>2 BHK</t>
  </si>
  <si>
    <t>Ref</t>
  </si>
  <si>
    <t>1BHK</t>
  </si>
  <si>
    <t>1 BHK</t>
  </si>
  <si>
    <t>Rate</t>
  </si>
  <si>
    <t>Wing</t>
  </si>
  <si>
    <t>IGR Same bldg</t>
  </si>
  <si>
    <r>
      <t xml:space="preserve">Rate per 
Sq. ft. on Carpet 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</si>
  <si>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</si>
  <si>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</si>
  <si>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</si>
  <si>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</si>
  <si>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>C  - Wing</t>
  </si>
  <si>
    <t>Typical - 1-7, 9-14th Flrs</t>
  </si>
  <si>
    <t>Tot -4</t>
  </si>
  <si>
    <t>8th (Ref) Flr</t>
  </si>
  <si>
    <t>Tot -3</t>
  </si>
  <si>
    <t xml:space="preserve"> As per RERA  Carpet Area in 
Sq. Ft.                      
</t>
  </si>
  <si>
    <t>Approved Inventory</t>
  </si>
  <si>
    <t>Proposed Inventory</t>
  </si>
  <si>
    <t xml:space="preserve"> As per Builder Carpet Area in 
Sq. Ft.                      
</t>
  </si>
  <si>
    <t>C503</t>
  </si>
  <si>
    <t>B603</t>
  </si>
  <si>
    <t>C1403</t>
  </si>
  <si>
    <t>C401</t>
  </si>
  <si>
    <t>C1003</t>
  </si>
  <si>
    <t>A801</t>
  </si>
  <si>
    <t>B1304</t>
  </si>
  <si>
    <t>C1304</t>
  </si>
  <si>
    <t>A1204</t>
  </si>
  <si>
    <t>C1401</t>
  </si>
  <si>
    <t>A- Wing</t>
  </si>
  <si>
    <t>B  - Wing</t>
  </si>
  <si>
    <t>A Wing</t>
  </si>
  <si>
    <t>B Wing</t>
  </si>
  <si>
    <t xml:space="preserve">1 BHK - 28                                     2 BHK - 27                                                           </t>
  </si>
  <si>
    <t>Approved -C</t>
  </si>
  <si>
    <t>Proposed -C</t>
  </si>
  <si>
    <t xml:space="preserve">1 BHK - 09                                     2 BHK - 10                                                           </t>
  </si>
  <si>
    <t>Typical - 1-7, 9-14, 16-19th Flrs</t>
  </si>
  <si>
    <t>15th (Ref) Flr</t>
  </si>
  <si>
    <t>20th Flr</t>
  </si>
  <si>
    <t>Fitt</t>
  </si>
  <si>
    <t xml:space="preserve">15th Flr </t>
  </si>
  <si>
    <t xml:space="preserve">20th Flr </t>
  </si>
  <si>
    <t>Tot -2</t>
  </si>
  <si>
    <t>2.5 BHK</t>
  </si>
  <si>
    <t>A</t>
  </si>
  <si>
    <t>B</t>
  </si>
  <si>
    <t xml:space="preserve">1 BHK - 38                                     2 BHK - 37                     2.5 BHK - 01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</si>
</sst>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sz val="10"/>
      <color theme="1"/>
      <name val="Arial Narrow"/>
      <family val="2"/>
    </font>
    <font>
      <b/>
      <sz val="7"/>
      <color theme="1"/>
      <name val="Arial Narrow"/>
      <family val="2"/>
    </font>
    <font>
      <sz val="11"/>
      <color rgb="FF333333"/>
      <name val="Arial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</font>
    <font>
      <b/>
      <sz val="10"/>
      <color theme="1"/>
      <name val="Arial Narrow"/>
      <family val="2"/>
    </font>
    <font>
      <sz val="11"/>
      <color theme="1"/>
      <name val="Arial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7">
    <xf numFmtId="0" fontId="0" fillId="0" borderId="0" xfId="0"/>
    <xf numFmtId="0" fontId="2" fillId="0" borderId="0" xfId="0" applyFont="1"/>
    <xf numFmtId="1" fontId="2" fillId="0" borderId="0" xfId="0" applyNumberFormat="1" applyFont="1"/>
    <xf numFmtId="1" fontId="0" fillId="0" borderId="0" xfId="0" applyNumberFormat="1"/>
    <xf numFmtId="0" fontId="3" fillId="0" borderId="0" xfId="0" applyFont="1" applyAlignment="1">
      <alignment horizontal="center"/>
    </xf>
    <xf numFmtId="0" fontId="7" fillId="0" borderId="8" xfId="0" applyFont="1" applyBorder="1" applyAlignment="1">
      <alignment horizontal="center" vertical="center" wrapText="1"/>
    </xf>
    <xf numFmtId="0" fontId="6" fillId="0" borderId="0" xfId="0" applyFont="1"/>
    <xf numFmtId="0" fontId="2" fillId="0" borderId="0" xfId="0" applyFont="1" applyAlignment="1">
      <alignment horizontal="center" vertical="center"/>
    </xf>
    <xf numFmtId="43" fontId="2" fillId="0" borderId="0" xfId="0" applyNumberFormat="1" applyFont="1" applyAlignment="1">
      <alignment horizontal="center" vertical="center"/>
    </xf>
    <xf numFmtId="43" fontId="0" fillId="0" borderId="0" xfId="0" applyNumberFormat="1"/>
    <xf numFmtId="0" fontId="8" fillId="0" borderId="7" xfId="0" applyFont="1" applyBorder="1" applyAlignment="1">
      <alignment horizontal="left" vertical="top" wrapText="1"/>
    </xf>
    <xf numFmtId="0" fontId="6" fillId="0" borderId="9" xfId="0" applyFont="1" applyBorder="1"/>
    <xf numFmtId="0" fontId="0" fillId="0" borderId="0" xfId="0" applyAlignment="1">
      <alignment horizontal="left"/>
    </xf>
    <xf numFmtId="0" fontId="4" fillId="0" borderId="0" xfId="0" applyFont="1" applyAlignment="1">
      <alignment horizontal="center"/>
    </xf>
    <xf numFmtId="43" fontId="0" fillId="0" borderId="0" xfId="1" applyFont="1"/>
    <xf numFmtId="0" fontId="4" fillId="6" borderId="0" xfId="0" applyFont="1" applyFill="1"/>
    <xf numFmtId="0" fontId="4" fillId="0" borderId="0" xfId="0" applyFont="1"/>
    <xf numFmtId="0" fontId="5" fillId="2" borderId="7" xfId="0" applyFont="1" applyFill="1" applyBorder="1" applyAlignment="1">
      <alignment horizontal="left" vertical="top" wrapText="1"/>
    </xf>
    <xf numFmtId="0" fontId="5" fillId="3" borderId="7" xfId="0" applyFont="1" applyFill="1" applyBorder="1" applyAlignment="1">
      <alignment horizontal="left" vertical="top" wrapText="1"/>
    </xf>
    <xf numFmtId="0" fontId="5" fillId="2" borderId="7" xfId="0" applyFont="1" applyFill="1" applyBorder="1" applyAlignment="1">
      <alignment horizontal="center" vertical="top" wrapText="1"/>
    </xf>
    <xf numFmtId="0" fontId="5" fillId="3" borderId="7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43" fontId="6" fillId="0" borderId="1" xfId="1" applyFont="1" applyBorder="1" applyAlignment="1">
      <alignment horizontal="left"/>
    </xf>
    <xf numFmtId="43" fontId="6" fillId="0" borderId="1" xfId="1" applyFont="1" applyBorder="1" applyAlignment="1">
      <alignment horizontal="center"/>
    </xf>
    <xf numFmtId="1" fontId="6" fillId="0" borderId="1" xfId="2" applyNumberFormat="1" applyFont="1" applyBorder="1" applyAlignment="1">
      <alignment horizontal="center" vertical="top" wrapText="1"/>
    </xf>
    <xf numFmtId="164" fontId="6" fillId="0" borderId="1" xfId="1" applyNumberFormat="1" applyFont="1" applyFill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43" fontId="11" fillId="0" borderId="1" xfId="1" applyFont="1" applyBorder="1" applyAlignment="1">
      <alignment horizontal="center"/>
    </xf>
    <xf numFmtId="1" fontId="11" fillId="0" borderId="1" xfId="2" applyNumberFormat="1" applyFont="1" applyBorder="1" applyAlignment="1">
      <alignment horizontal="center" vertical="top" wrapText="1"/>
    </xf>
    <xf numFmtId="164" fontId="11" fillId="0" borderId="1" xfId="1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 vertical="center"/>
    </xf>
    <xf numFmtId="43" fontId="6" fillId="0" borderId="0" xfId="1" applyFont="1" applyFill="1" applyBorder="1" applyAlignment="1">
      <alignment horizontal="center"/>
    </xf>
    <xf numFmtId="1" fontId="6" fillId="0" borderId="0" xfId="2" applyNumberFormat="1" applyFont="1" applyAlignment="1">
      <alignment horizontal="center" vertical="top" wrapText="1"/>
    </xf>
    <xf numFmtId="164" fontId="6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1" fontId="11" fillId="0" borderId="0" xfId="0" applyNumberFormat="1" applyFont="1" applyAlignment="1">
      <alignment horizontal="center"/>
    </xf>
    <xf numFmtId="43" fontId="11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 vertical="top" wrapText="1"/>
    </xf>
    <xf numFmtId="164" fontId="11" fillId="0" borderId="0" xfId="0" applyNumberFormat="1" applyFont="1" applyAlignment="1">
      <alignment horizontal="center"/>
    </xf>
    <xf numFmtId="2" fontId="6" fillId="0" borderId="0" xfId="0" applyNumberFormat="1" applyFont="1"/>
    <xf numFmtId="0" fontId="6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43" fontId="11" fillId="0" borderId="1" xfId="1" applyFont="1" applyBorder="1" applyAlignment="1">
      <alignment horizontal="left"/>
    </xf>
    <xf numFmtId="0" fontId="12" fillId="0" borderId="10" xfId="0" applyFont="1" applyBorder="1" applyAlignment="1">
      <alignment horizontal="left" vertical="top" wrapText="1"/>
    </xf>
    <xf numFmtId="0" fontId="13" fillId="6" borderId="0" xfId="0" applyFont="1" applyFill="1"/>
    <xf numFmtId="0" fontId="5" fillId="2" borderId="7" xfId="0" applyFont="1" applyFill="1" applyBorder="1" applyAlignment="1">
      <alignment vertical="top" wrapText="1"/>
    </xf>
    <xf numFmtId="0" fontId="5" fillId="3" borderId="7" xfId="0" applyFont="1" applyFill="1" applyBorder="1" applyAlignment="1">
      <alignment vertical="top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/>
    </xf>
    <xf numFmtId="1" fontId="6" fillId="5" borderId="1" xfId="2" applyNumberFormat="1" applyFont="1" applyFill="1" applyBorder="1" applyAlignment="1">
      <alignment horizontal="center" vertical="top" wrapText="1"/>
    </xf>
    <xf numFmtId="164" fontId="6" fillId="5" borderId="1" xfId="1" applyNumberFormat="1" applyFont="1" applyFill="1" applyBorder="1" applyAlignment="1">
      <alignment horizontal="center"/>
    </xf>
    <xf numFmtId="1" fontId="11" fillId="5" borderId="1" xfId="0" applyNumberFormat="1" applyFont="1" applyFill="1" applyBorder="1" applyAlignment="1">
      <alignment horizontal="center"/>
    </xf>
    <xf numFmtId="164" fontId="11" fillId="5" borderId="1" xfId="1" applyNumberFormat="1" applyFont="1" applyFill="1" applyBorder="1" applyAlignment="1">
      <alignment horizontal="center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>
      <alignment horizontal="center"/>
    </xf>
    <xf numFmtId="1" fontId="6" fillId="5" borderId="0" xfId="2" applyNumberFormat="1" applyFont="1" applyFill="1" applyAlignment="1">
      <alignment horizontal="center" vertical="top" wrapText="1"/>
    </xf>
    <xf numFmtId="164" fontId="6" fillId="5" borderId="0" xfId="1" applyNumberFormat="1" applyFont="1" applyFill="1" applyBorder="1" applyAlignment="1">
      <alignment horizontal="center"/>
    </xf>
    <xf numFmtId="0" fontId="11" fillId="5" borderId="0" xfId="0" applyFont="1" applyFill="1" applyAlignment="1">
      <alignment horizontal="center"/>
    </xf>
    <xf numFmtId="43" fontId="11" fillId="5" borderId="0" xfId="0" applyNumberFormat="1" applyFont="1" applyFill="1" applyAlignment="1">
      <alignment horizontal="center"/>
    </xf>
    <xf numFmtId="1" fontId="6" fillId="5" borderId="0" xfId="0" applyNumberFormat="1" applyFont="1" applyFill="1" applyAlignment="1">
      <alignment horizontal="center" vertical="top" wrapText="1"/>
    </xf>
    <xf numFmtId="164" fontId="11" fillId="5" borderId="0" xfId="0" applyNumberFormat="1" applyFont="1" applyFill="1" applyAlignment="1">
      <alignment horizontal="center"/>
    </xf>
    <xf numFmtId="0" fontId="6" fillId="5" borderId="0" xfId="0" applyFont="1" applyFill="1"/>
    <xf numFmtId="0" fontId="0" fillId="5" borderId="0" xfId="0" applyFill="1"/>
    <xf numFmtId="43" fontId="0" fillId="5" borderId="0" xfId="0" applyNumberFormat="1" applyFill="1"/>
    <xf numFmtId="0" fontId="4" fillId="0" borderId="1" xfId="0" applyFont="1" applyBorder="1" applyAlignment="1">
      <alignment horizontal="center"/>
    </xf>
    <xf numFmtId="0" fontId="0" fillId="0" borderId="1" xfId="0" applyBorder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3" fontId="4" fillId="0" borderId="1" xfId="1" applyFont="1" applyBorder="1"/>
    <xf numFmtId="1" fontId="6" fillId="0" borderId="1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43" fontId="6" fillId="0" borderId="1" xfId="0" applyNumberFormat="1" applyFont="1" applyBorder="1" applyAlignment="1">
      <alignment horizontal="left" vertical="center"/>
    </xf>
    <xf numFmtId="43" fontId="6" fillId="0" borderId="2" xfId="0" applyNumberFormat="1" applyFont="1" applyBorder="1" applyAlignment="1">
      <alignment horizontal="center" vertical="center"/>
    </xf>
    <xf numFmtId="43" fontId="1" fillId="0" borderId="1" xfId="1" applyFont="1" applyBorder="1" applyAlignment="1">
      <alignment horizontal="center" vertical="center"/>
    </xf>
    <xf numFmtId="43" fontId="6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/>
    </xf>
    <xf numFmtId="164" fontId="0" fillId="0" borderId="0" xfId="0" applyNumberFormat="1"/>
    <xf numFmtId="0" fontId="11" fillId="5" borderId="5" xfId="0" applyFont="1" applyFill="1" applyBorder="1" applyAlignment="1">
      <alignment horizontal="center"/>
    </xf>
    <xf numFmtId="0" fontId="11" fillId="5" borderId="6" xfId="0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14" fillId="0" borderId="0" xfId="0" applyFont="1"/>
    <xf numFmtId="0" fontId="14" fillId="6" borderId="0" xfId="0" applyFont="1" applyFill="1"/>
    <xf numFmtId="0" fontId="0" fillId="6" borderId="0" xfId="0" applyFill="1"/>
    <xf numFmtId="1" fontId="0" fillId="6" borderId="0" xfId="0" applyNumberFormat="1" applyFill="1"/>
    <xf numFmtId="1" fontId="6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1" fontId="6" fillId="0" borderId="2" xfId="0" applyNumberFormat="1" applyFont="1" applyFill="1" applyBorder="1" applyAlignment="1">
      <alignment horizontal="center"/>
    </xf>
    <xf numFmtId="164" fontId="6" fillId="0" borderId="1" xfId="1" applyNumberFormat="1" applyFont="1" applyBorder="1" applyAlignment="1">
      <alignment horizontal="left"/>
    </xf>
    <xf numFmtId="164" fontId="6" fillId="0" borderId="1" xfId="1" applyNumberFormat="1" applyFont="1" applyBorder="1" applyAlignment="1">
      <alignment horizontal="center"/>
    </xf>
    <xf numFmtId="164" fontId="11" fillId="0" borderId="1" xfId="1" applyNumberFormat="1" applyFont="1" applyBorder="1" applyAlignment="1">
      <alignment horizontal="center"/>
    </xf>
    <xf numFmtId="164" fontId="6" fillId="5" borderId="1" xfId="1" applyNumberFormat="1" applyFont="1" applyFill="1" applyBorder="1" applyAlignment="1">
      <alignment horizontal="left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/>
    </xf>
    <xf numFmtId="1" fontId="6" fillId="0" borderId="0" xfId="0" applyNumberFormat="1" applyFont="1" applyFill="1" applyAlignment="1">
      <alignment horizontal="center"/>
    </xf>
    <xf numFmtId="1" fontId="6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/>
    </xf>
    <xf numFmtId="1" fontId="11" fillId="0" borderId="0" xfId="0" applyNumberFormat="1" applyFont="1" applyFill="1" applyAlignment="1">
      <alignment horizontal="center"/>
    </xf>
    <xf numFmtId="0" fontId="6" fillId="0" borderId="0" xfId="0" applyFont="1" applyFill="1"/>
    <xf numFmtId="2" fontId="6" fillId="0" borderId="0" xfId="0" applyNumberFormat="1" applyFont="1" applyFill="1"/>
    <xf numFmtId="0" fontId="0" fillId="0" borderId="0" xfId="0" applyFont="1" applyFill="1"/>
    <xf numFmtId="1" fontId="0" fillId="0" borderId="0" xfId="0" applyNumberFormat="1" applyFont="1" applyFill="1"/>
    <xf numFmtId="0" fontId="6" fillId="0" borderId="0" xfId="0" applyFont="1" applyFill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1" fontId="15" fillId="0" borderId="2" xfId="0" applyNumberFormat="1" applyFont="1" applyBorder="1" applyAlignment="1">
      <alignment horizontal="center" vertical="center"/>
    </xf>
    <xf numFmtId="164" fontId="15" fillId="0" borderId="1" xfId="0" applyNumberFormat="1" applyFont="1" applyBorder="1" applyAlignment="1">
      <alignment horizontal="center" vertical="center"/>
    </xf>
    <xf numFmtId="164" fontId="15" fillId="0" borderId="2" xfId="0" applyNumberFormat="1" applyFont="1" applyBorder="1" applyAlignment="1">
      <alignment horizontal="center" vertical="center"/>
    </xf>
  </cellXfs>
  <cellStyles count="4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301475</xdr:colOff>
      <xdr:row>17</xdr:row>
      <xdr:rowOff>114789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16828F-BC38-885D-D384-07E71AAF6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85234" cy="35056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47625</xdr:rowOff>
    </xdr:from>
    <xdr:to>
      <xdr:col>26</xdr:col>
      <xdr:colOff>411844</xdr:colOff>
      <xdr:row>43</xdr:row>
      <xdr:rowOff>76796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5A0D5FF-86E6-AFA5-E809-BA34D3DBC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91025"/>
          <a:ext cx="16261444" cy="4267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27</xdr:col>
      <xdr:colOff>221403</xdr:colOff>
      <xdr:row>68</xdr:row>
      <xdr:rowOff>124434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C3181E9-6DCF-4C35-F709-263320C44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486900"/>
          <a:ext cx="16680603" cy="43630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901E18-53E1-DA99-5BBC-C508F44F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30</xdr:col>
      <xdr:colOff>2553</xdr:colOff>
      <xdr:row>110</xdr:row>
      <xdr:rowOff>1436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DB0D72-FDC9-BEAD-1C74-C54619E72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668000"/>
          <a:ext cx="18290553" cy="102884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30</xdr:col>
      <xdr:colOff>2553</xdr:colOff>
      <xdr:row>166</xdr:row>
      <xdr:rowOff>1436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C053034-4858-ED16-91E4-2613483C7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1336000"/>
          <a:ext cx="18290553" cy="10288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EB947-D766-41C5-AE4E-57281D3F7151}">
  <dimension ref="A1:P114"/>
  <sheetViews>
    <sheetView tabSelected="1" zoomScale="160" zoomScaleNormal="160" workbookViewId="0">
      <selection activeCell="M12" sqref="M12"/>
    </sheetView>
  </sheetViews>
  <sheetFormatPr defaultRowHeight="15" x14ac:dyDescent="0.25"/>
  <cols>
    <col min="1" max="1" width="4.7109375" style="6" customWidth="1"/>
    <col min="2" max="2" width="5.140625" style="6" customWidth="1"/>
    <col min="3" max="3" width="4.42578125" style="48" customWidth="1"/>
    <col min="4" max="4" width="6.42578125" style="6" customWidth="1"/>
    <col min="5" max="5" width="7" style="47" customWidth="1"/>
    <col min="6" max="6" width="5.85546875" customWidth="1"/>
    <col min="7" max="7" width="7.140625" customWidth="1"/>
    <col min="8" max="8" width="12.5703125" customWidth="1"/>
    <col min="9" max="9" width="12.85546875" customWidth="1"/>
    <col min="10" max="10" width="7.7109375" customWidth="1"/>
    <col min="11" max="11" width="11.7109375" customWidth="1"/>
    <col min="13" max="13" width="17.5703125" customWidth="1"/>
    <col min="16" max="16" width="9.140625" style="3"/>
    <col min="17" max="17" width="16.140625" customWidth="1"/>
  </cols>
  <sheetData>
    <row r="1" spans="1:13" ht="51.75" customHeight="1" x14ac:dyDescent="0.25">
      <c r="A1" s="21" t="s">
        <v>1</v>
      </c>
      <c r="B1" s="21" t="s">
        <v>0</v>
      </c>
      <c r="C1" s="22" t="s">
        <v>2</v>
      </c>
      <c r="D1" s="22" t="s">
        <v>13</v>
      </c>
      <c r="E1" s="22" t="s">
        <v>31</v>
      </c>
      <c r="F1" s="22" t="s">
        <v>11</v>
      </c>
      <c r="G1" s="21" t="s">
        <v>21</v>
      </c>
      <c r="H1" s="23" t="s">
        <v>22</v>
      </c>
      <c r="I1" s="24" t="s">
        <v>23</v>
      </c>
      <c r="J1" s="25" t="s">
        <v>24</v>
      </c>
      <c r="K1" s="25" t="s">
        <v>25</v>
      </c>
      <c r="L1" s="5"/>
    </row>
    <row r="2" spans="1:13" ht="16.5" x14ac:dyDescent="0.3">
      <c r="A2" s="26">
        <v>1</v>
      </c>
      <c r="B2" s="27">
        <v>101</v>
      </c>
      <c r="C2" s="27">
        <v>1</v>
      </c>
      <c r="D2" s="27" t="s">
        <v>17</v>
      </c>
      <c r="E2" s="27">
        <v>325</v>
      </c>
      <c r="F2" s="27">
        <f>E2*1.1</f>
        <v>357.50000000000006</v>
      </c>
      <c r="G2" s="26">
        <v>25200</v>
      </c>
      <c r="H2" s="107">
        <f>E2*G2</f>
        <v>8190000</v>
      </c>
      <c r="I2" s="108">
        <f>H2*1.05</f>
        <v>8599500</v>
      </c>
      <c r="J2" s="30">
        <f>MROUND((I2*0.025/12),500)</f>
        <v>18000</v>
      </c>
      <c r="K2" s="31">
        <f>F2*3000</f>
        <v>1072500.0000000002</v>
      </c>
      <c r="L2" s="4"/>
      <c r="M2" s="9">
        <f>H2/F2</f>
        <v>22909.090909090904</v>
      </c>
    </row>
    <row r="3" spans="1:13" ht="16.5" x14ac:dyDescent="0.3">
      <c r="A3" s="26">
        <v>2</v>
      </c>
      <c r="B3" s="27">
        <v>102</v>
      </c>
      <c r="C3" s="27">
        <v>1</v>
      </c>
      <c r="D3" s="27" t="s">
        <v>17</v>
      </c>
      <c r="E3" s="27">
        <v>365</v>
      </c>
      <c r="F3" s="27">
        <f t="shared" ref="F3:F48" si="0">E3*1.1</f>
        <v>401.50000000000006</v>
      </c>
      <c r="G3" s="26">
        <f>G2</f>
        <v>25200</v>
      </c>
      <c r="H3" s="107">
        <f t="shared" ref="H3:H48" si="1">E3*G3</f>
        <v>9198000</v>
      </c>
      <c r="I3" s="108">
        <f t="shared" ref="I3:I48" si="2">H3*1.05</f>
        <v>9657900</v>
      </c>
      <c r="J3" s="30">
        <f t="shared" ref="J3:J48" si="3">MROUND((I3*0.025/12),500)</f>
        <v>20000</v>
      </c>
      <c r="K3" s="31">
        <f t="shared" ref="K3:K48" si="4">F3*3000</f>
        <v>1204500.0000000002</v>
      </c>
      <c r="L3" s="4"/>
      <c r="M3" s="9"/>
    </row>
    <row r="4" spans="1:13" ht="16.5" x14ac:dyDescent="0.3">
      <c r="A4" s="26">
        <v>3</v>
      </c>
      <c r="B4" s="27">
        <v>103</v>
      </c>
      <c r="C4" s="27">
        <v>1</v>
      </c>
      <c r="D4" s="27" t="s">
        <v>14</v>
      </c>
      <c r="E4" s="27">
        <v>501</v>
      </c>
      <c r="F4" s="27">
        <f t="shared" si="0"/>
        <v>551.1</v>
      </c>
      <c r="G4" s="26">
        <f>G3</f>
        <v>25200</v>
      </c>
      <c r="H4" s="107">
        <f t="shared" si="1"/>
        <v>12625200</v>
      </c>
      <c r="I4" s="108">
        <f t="shared" si="2"/>
        <v>13256460</v>
      </c>
      <c r="J4" s="30">
        <f t="shared" si="3"/>
        <v>27500</v>
      </c>
      <c r="K4" s="31">
        <f t="shared" si="4"/>
        <v>1653300</v>
      </c>
      <c r="L4" s="4"/>
      <c r="M4" s="9"/>
    </row>
    <row r="5" spans="1:13" ht="16.5" x14ac:dyDescent="0.3">
      <c r="A5" s="26">
        <v>4</v>
      </c>
      <c r="B5" s="27">
        <v>104</v>
      </c>
      <c r="C5" s="27">
        <v>1</v>
      </c>
      <c r="D5" s="27" t="s">
        <v>14</v>
      </c>
      <c r="E5" s="27">
        <v>501</v>
      </c>
      <c r="F5" s="27">
        <f t="shared" si="0"/>
        <v>551.1</v>
      </c>
      <c r="G5" s="26">
        <f>G4</f>
        <v>25200</v>
      </c>
      <c r="H5" s="107">
        <f t="shared" si="1"/>
        <v>12625200</v>
      </c>
      <c r="I5" s="108">
        <f t="shared" si="2"/>
        <v>13256460</v>
      </c>
      <c r="J5" s="30">
        <f t="shared" si="3"/>
        <v>27500</v>
      </c>
      <c r="K5" s="31">
        <f t="shared" si="4"/>
        <v>1653300</v>
      </c>
      <c r="L5" s="4"/>
    </row>
    <row r="6" spans="1:13" ht="16.5" x14ac:dyDescent="0.3">
      <c r="A6" s="26">
        <v>5</v>
      </c>
      <c r="B6" s="27">
        <v>201</v>
      </c>
      <c r="C6" s="27">
        <v>2</v>
      </c>
      <c r="D6" s="27" t="s">
        <v>17</v>
      </c>
      <c r="E6" s="27">
        <v>325</v>
      </c>
      <c r="F6" s="27">
        <f t="shared" si="0"/>
        <v>357.50000000000006</v>
      </c>
      <c r="G6" s="26">
        <f>G5+80</f>
        <v>25280</v>
      </c>
      <c r="H6" s="107">
        <f t="shared" si="1"/>
        <v>8216000</v>
      </c>
      <c r="I6" s="108">
        <f t="shared" si="2"/>
        <v>8626800</v>
      </c>
      <c r="J6" s="30">
        <f t="shared" si="3"/>
        <v>18000</v>
      </c>
      <c r="K6" s="31">
        <f t="shared" si="4"/>
        <v>1072500.0000000002</v>
      </c>
      <c r="L6" s="4"/>
      <c r="M6" s="12"/>
    </row>
    <row r="7" spans="1:13" ht="16.5" x14ac:dyDescent="0.3">
      <c r="A7" s="26">
        <v>6</v>
      </c>
      <c r="B7" s="27">
        <v>202</v>
      </c>
      <c r="C7" s="27">
        <v>2</v>
      </c>
      <c r="D7" s="27" t="s">
        <v>17</v>
      </c>
      <c r="E7" s="27">
        <v>365</v>
      </c>
      <c r="F7" s="27">
        <f t="shared" si="0"/>
        <v>401.50000000000006</v>
      </c>
      <c r="G7" s="26">
        <f>G6</f>
        <v>25280</v>
      </c>
      <c r="H7" s="107">
        <f t="shared" si="1"/>
        <v>9227200</v>
      </c>
      <c r="I7" s="108">
        <f t="shared" si="2"/>
        <v>9688560</v>
      </c>
      <c r="J7" s="30">
        <f t="shared" si="3"/>
        <v>20000</v>
      </c>
      <c r="K7" s="31">
        <f t="shared" si="4"/>
        <v>1204500.0000000002</v>
      </c>
      <c r="L7" s="4"/>
    </row>
    <row r="8" spans="1:13" ht="16.5" x14ac:dyDescent="0.3">
      <c r="A8" s="26">
        <v>7</v>
      </c>
      <c r="B8" s="27">
        <v>203</v>
      </c>
      <c r="C8" s="27">
        <v>2</v>
      </c>
      <c r="D8" s="27" t="s">
        <v>14</v>
      </c>
      <c r="E8" s="27">
        <v>501</v>
      </c>
      <c r="F8" s="27">
        <f t="shared" si="0"/>
        <v>551.1</v>
      </c>
      <c r="G8" s="26">
        <f>G7</f>
        <v>25280</v>
      </c>
      <c r="H8" s="107">
        <f t="shared" si="1"/>
        <v>12665280</v>
      </c>
      <c r="I8" s="108">
        <f t="shared" si="2"/>
        <v>13298544</v>
      </c>
      <c r="J8" s="30">
        <f t="shared" si="3"/>
        <v>27500</v>
      </c>
      <c r="K8" s="31">
        <f t="shared" si="4"/>
        <v>1653300</v>
      </c>
      <c r="L8" s="4"/>
    </row>
    <row r="9" spans="1:13" ht="16.5" x14ac:dyDescent="0.3">
      <c r="A9" s="26">
        <v>8</v>
      </c>
      <c r="B9" s="27">
        <v>204</v>
      </c>
      <c r="C9" s="27">
        <v>2</v>
      </c>
      <c r="D9" s="27" t="s">
        <v>14</v>
      </c>
      <c r="E9" s="27">
        <v>501</v>
      </c>
      <c r="F9" s="27">
        <f t="shared" si="0"/>
        <v>551.1</v>
      </c>
      <c r="G9" s="26">
        <f>G8</f>
        <v>25280</v>
      </c>
      <c r="H9" s="107">
        <f t="shared" si="1"/>
        <v>12665280</v>
      </c>
      <c r="I9" s="108">
        <f t="shared" si="2"/>
        <v>13298544</v>
      </c>
      <c r="J9" s="30">
        <f t="shared" si="3"/>
        <v>27500</v>
      </c>
      <c r="K9" s="31">
        <f t="shared" si="4"/>
        <v>1653300</v>
      </c>
      <c r="L9" s="4"/>
    </row>
    <row r="10" spans="1:13" ht="16.5" x14ac:dyDescent="0.3">
      <c r="A10" s="26">
        <v>9</v>
      </c>
      <c r="B10" s="27">
        <v>301</v>
      </c>
      <c r="C10" s="27">
        <v>3</v>
      </c>
      <c r="D10" s="27" t="s">
        <v>17</v>
      </c>
      <c r="E10" s="27">
        <v>325</v>
      </c>
      <c r="F10" s="27">
        <f t="shared" si="0"/>
        <v>357.50000000000006</v>
      </c>
      <c r="G10" s="26">
        <f>G9+80</f>
        <v>25360</v>
      </c>
      <c r="H10" s="107">
        <f t="shared" si="1"/>
        <v>8242000</v>
      </c>
      <c r="I10" s="108">
        <f t="shared" si="2"/>
        <v>8654100</v>
      </c>
      <c r="J10" s="30">
        <f t="shared" si="3"/>
        <v>18000</v>
      </c>
      <c r="K10" s="31">
        <f t="shared" si="4"/>
        <v>1072500.0000000002</v>
      </c>
      <c r="L10" s="4"/>
    </row>
    <row r="11" spans="1:13" ht="16.5" x14ac:dyDescent="0.3">
      <c r="A11" s="26">
        <v>10</v>
      </c>
      <c r="B11" s="27">
        <v>302</v>
      </c>
      <c r="C11" s="27">
        <v>3</v>
      </c>
      <c r="D11" s="27" t="s">
        <v>17</v>
      </c>
      <c r="E11" s="27">
        <v>365</v>
      </c>
      <c r="F11" s="27">
        <f t="shared" si="0"/>
        <v>401.50000000000006</v>
      </c>
      <c r="G11" s="26">
        <f>G10</f>
        <v>25360</v>
      </c>
      <c r="H11" s="107">
        <f t="shared" si="1"/>
        <v>9256400</v>
      </c>
      <c r="I11" s="108">
        <f t="shared" si="2"/>
        <v>9719220</v>
      </c>
      <c r="J11" s="30">
        <f t="shared" si="3"/>
        <v>20000</v>
      </c>
      <c r="K11" s="31">
        <f t="shared" si="4"/>
        <v>1204500.0000000002</v>
      </c>
      <c r="L11" s="4"/>
    </row>
    <row r="12" spans="1:13" ht="16.5" x14ac:dyDescent="0.3">
      <c r="A12" s="26">
        <v>11</v>
      </c>
      <c r="B12" s="27">
        <v>303</v>
      </c>
      <c r="C12" s="27">
        <v>3</v>
      </c>
      <c r="D12" s="27" t="s">
        <v>14</v>
      </c>
      <c r="E12" s="27">
        <v>501</v>
      </c>
      <c r="F12" s="27">
        <f t="shared" si="0"/>
        <v>551.1</v>
      </c>
      <c r="G12" s="26">
        <f>G11</f>
        <v>25360</v>
      </c>
      <c r="H12" s="107">
        <f t="shared" si="1"/>
        <v>12705360</v>
      </c>
      <c r="I12" s="108">
        <f t="shared" si="2"/>
        <v>13340628</v>
      </c>
      <c r="J12" s="30">
        <f t="shared" si="3"/>
        <v>28000</v>
      </c>
      <c r="K12" s="31">
        <f t="shared" si="4"/>
        <v>1653300</v>
      </c>
      <c r="L12" s="4"/>
    </row>
    <row r="13" spans="1:13" ht="16.5" x14ac:dyDescent="0.3">
      <c r="A13" s="26">
        <v>12</v>
      </c>
      <c r="B13" s="27">
        <v>304</v>
      </c>
      <c r="C13" s="27">
        <v>3</v>
      </c>
      <c r="D13" s="27" t="s">
        <v>14</v>
      </c>
      <c r="E13" s="27">
        <v>501</v>
      </c>
      <c r="F13" s="27">
        <f t="shared" si="0"/>
        <v>551.1</v>
      </c>
      <c r="G13" s="26">
        <f>G12</f>
        <v>25360</v>
      </c>
      <c r="H13" s="107">
        <f t="shared" si="1"/>
        <v>12705360</v>
      </c>
      <c r="I13" s="108">
        <f t="shared" si="2"/>
        <v>13340628</v>
      </c>
      <c r="J13" s="30">
        <f t="shared" si="3"/>
        <v>28000</v>
      </c>
      <c r="K13" s="31">
        <f t="shared" si="4"/>
        <v>1653300</v>
      </c>
      <c r="L13" s="4"/>
    </row>
    <row r="14" spans="1:13" ht="16.5" x14ac:dyDescent="0.3">
      <c r="A14" s="26">
        <v>13</v>
      </c>
      <c r="B14" s="27">
        <v>401</v>
      </c>
      <c r="C14" s="27">
        <v>4</v>
      </c>
      <c r="D14" s="27" t="s">
        <v>17</v>
      </c>
      <c r="E14" s="27">
        <v>325</v>
      </c>
      <c r="F14" s="27">
        <f t="shared" si="0"/>
        <v>357.50000000000006</v>
      </c>
      <c r="G14" s="26">
        <f>G13+80</f>
        <v>25440</v>
      </c>
      <c r="H14" s="107">
        <f t="shared" si="1"/>
        <v>8268000</v>
      </c>
      <c r="I14" s="108">
        <f t="shared" si="2"/>
        <v>8681400</v>
      </c>
      <c r="J14" s="30">
        <f t="shared" si="3"/>
        <v>18000</v>
      </c>
      <c r="K14" s="31">
        <f t="shared" si="4"/>
        <v>1072500.0000000002</v>
      </c>
      <c r="L14" s="4"/>
    </row>
    <row r="15" spans="1:13" ht="16.5" x14ac:dyDescent="0.3">
      <c r="A15" s="26">
        <v>14</v>
      </c>
      <c r="B15" s="27">
        <v>402</v>
      </c>
      <c r="C15" s="27">
        <v>4</v>
      </c>
      <c r="D15" s="27" t="s">
        <v>17</v>
      </c>
      <c r="E15" s="27">
        <v>365</v>
      </c>
      <c r="F15" s="27">
        <f t="shared" si="0"/>
        <v>401.50000000000006</v>
      </c>
      <c r="G15" s="26">
        <f>G14</f>
        <v>25440</v>
      </c>
      <c r="H15" s="107">
        <f t="shared" si="1"/>
        <v>9285600</v>
      </c>
      <c r="I15" s="108">
        <f t="shared" si="2"/>
        <v>9749880</v>
      </c>
      <c r="J15" s="30">
        <f t="shared" si="3"/>
        <v>20500</v>
      </c>
      <c r="K15" s="31">
        <f t="shared" si="4"/>
        <v>1204500.0000000002</v>
      </c>
      <c r="L15" s="4"/>
      <c r="M15" s="12"/>
    </row>
    <row r="16" spans="1:13" ht="16.5" x14ac:dyDescent="0.3">
      <c r="A16" s="26">
        <v>15</v>
      </c>
      <c r="B16" s="27">
        <v>403</v>
      </c>
      <c r="C16" s="27">
        <v>4</v>
      </c>
      <c r="D16" s="27" t="s">
        <v>14</v>
      </c>
      <c r="E16" s="27">
        <v>501</v>
      </c>
      <c r="F16" s="27">
        <f t="shared" si="0"/>
        <v>551.1</v>
      </c>
      <c r="G16" s="26">
        <f>G15</f>
        <v>25440</v>
      </c>
      <c r="H16" s="107">
        <f t="shared" si="1"/>
        <v>12745440</v>
      </c>
      <c r="I16" s="108">
        <f t="shared" si="2"/>
        <v>13382712</v>
      </c>
      <c r="J16" s="30">
        <f t="shared" si="3"/>
        <v>28000</v>
      </c>
      <c r="K16" s="31">
        <f t="shared" si="4"/>
        <v>1653300</v>
      </c>
      <c r="L16" s="4"/>
    </row>
    <row r="17" spans="1:12" ht="16.5" x14ac:dyDescent="0.3">
      <c r="A17" s="26">
        <v>16</v>
      </c>
      <c r="B17" s="27">
        <v>404</v>
      </c>
      <c r="C17" s="27">
        <v>4</v>
      </c>
      <c r="D17" s="27" t="s">
        <v>14</v>
      </c>
      <c r="E17" s="27">
        <v>501</v>
      </c>
      <c r="F17" s="27">
        <f t="shared" si="0"/>
        <v>551.1</v>
      </c>
      <c r="G17" s="26">
        <f>G16</f>
        <v>25440</v>
      </c>
      <c r="H17" s="107">
        <f t="shared" si="1"/>
        <v>12745440</v>
      </c>
      <c r="I17" s="108">
        <f t="shared" si="2"/>
        <v>13382712</v>
      </c>
      <c r="J17" s="30">
        <f t="shared" si="3"/>
        <v>28000</v>
      </c>
      <c r="K17" s="31">
        <f t="shared" si="4"/>
        <v>1653300</v>
      </c>
      <c r="L17" s="4"/>
    </row>
    <row r="18" spans="1:12" ht="16.5" x14ac:dyDescent="0.3">
      <c r="A18" s="26">
        <v>17</v>
      </c>
      <c r="B18" s="27">
        <v>501</v>
      </c>
      <c r="C18" s="27">
        <v>5</v>
      </c>
      <c r="D18" s="27" t="s">
        <v>17</v>
      </c>
      <c r="E18" s="27">
        <v>325</v>
      </c>
      <c r="F18" s="27">
        <f t="shared" si="0"/>
        <v>357.50000000000006</v>
      </c>
      <c r="G18" s="26">
        <f>G17+80</f>
        <v>25520</v>
      </c>
      <c r="H18" s="107">
        <f t="shared" si="1"/>
        <v>8294000</v>
      </c>
      <c r="I18" s="108">
        <f t="shared" si="2"/>
        <v>8708700</v>
      </c>
      <c r="J18" s="30">
        <f t="shared" si="3"/>
        <v>18000</v>
      </c>
      <c r="K18" s="31">
        <f t="shared" si="4"/>
        <v>1072500.0000000002</v>
      </c>
      <c r="L18" s="4"/>
    </row>
    <row r="19" spans="1:12" ht="16.5" x14ac:dyDescent="0.3">
      <c r="A19" s="26">
        <v>18</v>
      </c>
      <c r="B19" s="27">
        <v>502</v>
      </c>
      <c r="C19" s="27">
        <v>5</v>
      </c>
      <c r="D19" s="27" t="s">
        <v>17</v>
      </c>
      <c r="E19" s="27">
        <v>365</v>
      </c>
      <c r="F19" s="27">
        <f t="shared" si="0"/>
        <v>401.50000000000006</v>
      </c>
      <c r="G19" s="26">
        <f>G18</f>
        <v>25520</v>
      </c>
      <c r="H19" s="107">
        <f t="shared" si="1"/>
        <v>9314800</v>
      </c>
      <c r="I19" s="108">
        <f t="shared" si="2"/>
        <v>9780540</v>
      </c>
      <c r="J19" s="30">
        <f t="shared" si="3"/>
        <v>20500</v>
      </c>
      <c r="K19" s="31">
        <f t="shared" si="4"/>
        <v>1204500.0000000002</v>
      </c>
      <c r="L19" s="4"/>
    </row>
    <row r="20" spans="1:12" ht="16.5" x14ac:dyDescent="0.3">
      <c r="A20" s="26">
        <v>19</v>
      </c>
      <c r="B20" s="27">
        <v>503</v>
      </c>
      <c r="C20" s="27">
        <v>5</v>
      </c>
      <c r="D20" s="27" t="s">
        <v>14</v>
      </c>
      <c r="E20" s="27">
        <v>501</v>
      </c>
      <c r="F20" s="27">
        <f t="shared" si="0"/>
        <v>551.1</v>
      </c>
      <c r="G20" s="26">
        <f>G19</f>
        <v>25520</v>
      </c>
      <c r="H20" s="107">
        <f t="shared" si="1"/>
        <v>12785520</v>
      </c>
      <c r="I20" s="108">
        <f t="shared" si="2"/>
        <v>13424796</v>
      </c>
      <c r="J20" s="30">
        <f t="shared" si="3"/>
        <v>28000</v>
      </c>
      <c r="K20" s="31">
        <f t="shared" si="4"/>
        <v>1653300</v>
      </c>
      <c r="L20" s="4"/>
    </row>
    <row r="21" spans="1:12" ht="16.5" x14ac:dyDescent="0.3">
      <c r="A21" s="26">
        <v>20</v>
      </c>
      <c r="B21" s="27">
        <v>504</v>
      </c>
      <c r="C21" s="27">
        <v>5</v>
      </c>
      <c r="D21" s="27" t="s">
        <v>14</v>
      </c>
      <c r="E21" s="27">
        <v>501</v>
      </c>
      <c r="F21" s="27">
        <f t="shared" si="0"/>
        <v>551.1</v>
      </c>
      <c r="G21" s="26">
        <f>G20</f>
        <v>25520</v>
      </c>
      <c r="H21" s="107">
        <f t="shared" si="1"/>
        <v>12785520</v>
      </c>
      <c r="I21" s="108">
        <f t="shared" si="2"/>
        <v>13424796</v>
      </c>
      <c r="J21" s="30">
        <f t="shared" si="3"/>
        <v>28000</v>
      </c>
      <c r="K21" s="31">
        <f t="shared" si="4"/>
        <v>1653300</v>
      </c>
      <c r="L21" s="4"/>
    </row>
    <row r="22" spans="1:12" ht="16.5" x14ac:dyDescent="0.3">
      <c r="A22" s="26">
        <v>21</v>
      </c>
      <c r="B22" s="27">
        <v>601</v>
      </c>
      <c r="C22" s="27">
        <v>6</v>
      </c>
      <c r="D22" s="27" t="s">
        <v>17</v>
      </c>
      <c r="E22" s="27">
        <v>325</v>
      </c>
      <c r="F22" s="27">
        <f t="shared" si="0"/>
        <v>357.50000000000006</v>
      </c>
      <c r="G22" s="26">
        <f>G21+80</f>
        <v>25600</v>
      </c>
      <c r="H22" s="107">
        <f t="shared" si="1"/>
        <v>8320000</v>
      </c>
      <c r="I22" s="108">
        <f t="shared" si="2"/>
        <v>8736000</v>
      </c>
      <c r="J22" s="30">
        <f t="shared" si="3"/>
        <v>18000</v>
      </c>
      <c r="K22" s="31">
        <f t="shared" si="4"/>
        <v>1072500.0000000002</v>
      </c>
      <c r="L22" s="4"/>
    </row>
    <row r="23" spans="1:12" ht="16.5" x14ac:dyDescent="0.3">
      <c r="A23" s="26">
        <v>22</v>
      </c>
      <c r="B23" s="27">
        <v>602</v>
      </c>
      <c r="C23" s="27">
        <v>6</v>
      </c>
      <c r="D23" s="27" t="s">
        <v>17</v>
      </c>
      <c r="E23" s="27">
        <v>365</v>
      </c>
      <c r="F23" s="27">
        <f t="shared" si="0"/>
        <v>401.50000000000006</v>
      </c>
      <c r="G23" s="26">
        <f>G22</f>
        <v>25600</v>
      </c>
      <c r="H23" s="107">
        <f t="shared" si="1"/>
        <v>9344000</v>
      </c>
      <c r="I23" s="108">
        <f t="shared" si="2"/>
        <v>9811200</v>
      </c>
      <c r="J23" s="30">
        <f t="shared" si="3"/>
        <v>20500</v>
      </c>
      <c r="K23" s="31">
        <f t="shared" si="4"/>
        <v>1204500.0000000002</v>
      </c>
      <c r="L23" s="4"/>
    </row>
    <row r="24" spans="1:12" ht="16.5" x14ac:dyDescent="0.3">
      <c r="A24" s="26">
        <v>23</v>
      </c>
      <c r="B24" s="27">
        <v>603</v>
      </c>
      <c r="C24" s="27">
        <v>6</v>
      </c>
      <c r="D24" s="27" t="s">
        <v>14</v>
      </c>
      <c r="E24" s="27">
        <v>501</v>
      </c>
      <c r="F24" s="27">
        <f t="shared" si="0"/>
        <v>551.1</v>
      </c>
      <c r="G24" s="26">
        <f>G23</f>
        <v>25600</v>
      </c>
      <c r="H24" s="107">
        <f t="shared" si="1"/>
        <v>12825600</v>
      </c>
      <c r="I24" s="108">
        <f t="shared" si="2"/>
        <v>13466880</v>
      </c>
      <c r="J24" s="30">
        <f t="shared" si="3"/>
        <v>28000</v>
      </c>
      <c r="K24" s="31">
        <f t="shared" si="4"/>
        <v>1653300</v>
      </c>
      <c r="L24" s="4"/>
    </row>
    <row r="25" spans="1:12" ht="16.5" x14ac:dyDescent="0.3">
      <c r="A25" s="26">
        <v>24</v>
      </c>
      <c r="B25" s="27">
        <v>604</v>
      </c>
      <c r="C25" s="27">
        <v>6</v>
      </c>
      <c r="D25" s="27" t="s">
        <v>14</v>
      </c>
      <c r="E25" s="27">
        <v>501</v>
      </c>
      <c r="F25" s="27">
        <f t="shared" si="0"/>
        <v>551.1</v>
      </c>
      <c r="G25" s="26">
        <f>G24</f>
        <v>25600</v>
      </c>
      <c r="H25" s="107">
        <f t="shared" si="1"/>
        <v>12825600</v>
      </c>
      <c r="I25" s="108">
        <f t="shared" si="2"/>
        <v>13466880</v>
      </c>
      <c r="J25" s="30">
        <f t="shared" si="3"/>
        <v>28000</v>
      </c>
      <c r="K25" s="31">
        <f t="shared" si="4"/>
        <v>1653300</v>
      </c>
      <c r="L25" s="4"/>
    </row>
    <row r="26" spans="1:12" ht="16.5" x14ac:dyDescent="0.3">
      <c r="A26" s="26">
        <v>25</v>
      </c>
      <c r="B26" s="27">
        <v>701</v>
      </c>
      <c r="C26" s="27">
        <v>7</v>
      </c>
      <c r="D26" s="27" t="s">
        <v>17</v>
      </c>
      <c r="E26" s="27">
        <v>325</v>
      </c>
      <c r="F26" s="27">
        <f t="shared" si="0"/>
        <v>357.50000000000006</v>
      </c>
      <c r="G26" s="26">
        <f>G25+80</f>
        <v>25680</v>
      </c>
      <c r="H26" s="107">
        <f t="shared" si="1"/>
        <v>8346000</v>
      </c>
      <c r="I26" s="108">
        <f t="shared" si="2"/>
        <v>8763300</v>
      </c>
      <c r="J26" s="30">
        <f t="shared" si="3"/>
        <v>18500</v>
      </c>
      <c r="K26" s="31">
        <f t="shared" si="4"/>
        <v>1072500.0000000002</v>
      </c>
      <c r="L26" s="4"/>
    </row>
    <row r="27" spans="1:12" ht="16.5" x14ac:dyDescent="0.3">
      <c r="A27" s="26">
        <v>26</v>
      </c>
      <c r="B27" s="27">
        <v>702</v>
      </c>
      <c r="C27" s="27">
        <v>7</v>
      </c>
      <c r="D27" s="27" t="s">
        <v>17</v>
      </c>
      <c r="E27" s="27">
        <v>365</v>
      </c>
      <c r="F27" s="27">
        <f t="shared" si="0"/>
        <v>401.50000000000006</v>
      </c>
      <c r="G27" s="26">
        <f>G26</f>
        <v>25680</v>
      </c>
      <c r="H27" s="107">
        <f t="shared" si="1"/>
        <v>9373200</v>
      </c>
      <c r="I27" s="108">
        <f t="shared" si="2"/>
        <v>9841860</v>
      </c>
      <c r="J27" s="30">
        <f t="shared" si="3"/>
        <v>20500</v>
      </c>
      <c r="K27" s="31">
        <f t="shared" si="4"/>
        <v>1204500.0000000002</v>
      </c>
      <c r="L27" s="4"/>
    </row>
    <row r="28" spans="1:12" ht="16.5" x14ac:dyDescent="0.3">
      <c r="A28" s="26">
        <v>27</v>
      </c>
      <c r="B28" s="27">
        <v>703</v>
      </c>
      <c r="C28" s="27">
        <v>7</v>
      </c>
      <c r="D28" s="27" t="s">
        <v>14</v>
      </c>
      <c r="E28" s="27">
        <v>501</v>
      </c>
      <c r="F28" s="27">
        <f t="shared" si="0"/>
        <v>551.1</v>
      </c>
      <c r="G28" s="26">
        <f>G27</f>
        <v>25680</v>
      </c>
      <c r="H28" s="107">
        <f t="shared" si="1"/>
        <v>12865680</v>
      </c>
      <c r="I28" s="108">
        <f t="shared" si="2"/>
        <v>13508964</v>
      </c>
      <c r="J28" s="30">
        <f t="shared" si="3"/>
        <v>28000</v>
      </c>
      <c r="K28" s="31">
        <f t="shared" si="4"/>
        <v>1653300</v>
      </c>
      <c r="L28" s="4"/>
    </row>
    <row r="29" spans="1:12" ht="16.5" x14ac:dyDescent="0.3">
      <c r="A29" s="26">
        <v>28</v>
      </c>
      <c r="B29" s="27">
        <v>704</v>
      </c>
      <c r="C29" s="27">
        <v>7</v>
      </c>
      <c r="D29" s="27" t="s">
        <v>14</v>
      </c>
      <c r="E29" s="27">
        <v>501</v>
      </c>
      <c r="F29" s="27">
        <f t="shared" si="0"/>
        <v>551.1</v>
      </c>
      <c r="G29" s="26">
        <f>G28</f>
        <v>25680</v>
      </c>
      <c r="H29" s="107">
        <f t="shared" si="1"/>
        <v>12865680</v>
      </c>
      <c r="I29" s="108">
        <f t="shared" si="2"/>
        <v>13508964</v>
      </c>
      <c r="J29" s="30">
        <f t="shared" si="3"/>
        <v>28000</v>
      </c>
      <c r="K29" s="31">
        <f t="shared" si="4"/>
        <v>1653300</v>
      </c>
      <c r="L29" s="4"/>
    </row>
    <row r="30" spans="1:12" ht="16.5" x14ac:dyDescent="0.3">
      <c r="A30" s="26">
        <v>29</v>
      </c>
      <c r="B30" s="27">
        <v>801</v>
      </c>
      <c r="C30" s="27">
        <v>8</v>
      </c>
      <c r="D30" s="27" t="s">
        <v>17</v>
      </c>
      <c r="E30" s="27">
        <v>325</v>
      </c>
      <c r="F30" s="27">
        <f t="shared" si="0"/>
        <v>357.50000000000006</v>
      </c>
      <c r="G30" s="26">
        <f>G29+80</f>
        <v>25760</v>
      </c>
      <c r="H30" s="107">
        <f t="shared" si="1"/>
        <v>8372000</v>
      </c>
      <c r="I30" s="108">
        <f t="shared" si="2"/>
        <v>8790600</v>
      </c>
      <c r="J30" s="30">
        <f t="shared" si="3"/>
        <v>18500</v>
      </c>
      <c r="K30" s="31">
        <f t="shared" si="4"/>
        <v>1072500.0000000002</v>
      </c>
      <c r="L30" s="4"/>
    </row>
    <row r="31" spans="1:12" ht="16.5" x14ac:dyDescent="0.3">
      <c r="A31" s="26">
        <v>30</v>
      </c>
      <c r="B31" s="27">
        <v>802</v>
      </c>
      <c r="C31" s="27">
        <v>8</v>
      </c>
      <c r="D31" s="27" t="s">
        <v>17</v>
      </c>
      <c r="E31" s="27">
        <v>365</v>
      </c>
      <c r="F31" s="27">
        <f t="shared" si="0"/>
        <v>401.50000000000006</v>
      </c>
      <c r="G31" s="26">
        <f>G30</f>
        <v>25760</v>
      </c>
      <c r="H31" s="107">
        <f t="shared" si="1"/>
        <v>9402400</v>
      </c>
      <c r="I31" s="108">
        <f t="shared" si="2"/>
        <v>9872520</v>
      </c>
      <c r="J31" s="30">
        <f t="shared" si="3"/>
        <v>20500</v>
      </c>
      <c r="K31" s="31">
        <f t="shared" si="4"/>
        <v>1204500.0000000002</v>
      </c>
      <c r="L31" s="4"/>
    </row>
    <row r="32" spans="1:12" ht="16.5" x14ac:dyDescent="0.3">
      <c r="A32" s="26">
        <v>31</v>
      </c>
      <c r="B32" s="27">
        <v>804</v>
      </c>
      <c r="C32" s="27">
        <v>8</v>
      </c>
      <c r="D32" s="27" t="s">
        <v>14</v>
      </c>
      <c r="E32" s="27">
        <v>501</v>
      </c>
      <c r="F32" s="27">
        <f t="shared" si="0"/>
        <v>551.1</v>
      </c>
      <c r="G32" s="26">
        <f>G31</f>
        <v>25760</v>
      </c>
      <c r="H32" s="107">
        <f t="shared" si="1"/>
        <v>12905760</v>
      </c>
      <c r="I32" s="108">
        <f t="shared" si="2"/>
        <v>13551048</v>
      </c>
      <c r="J32" s="30">
        <f t="shared" si="3"/>
        <v>28000</v>
      </c>
      <c r="K32" s="31">
        <f t="shared" si="4"/>
        <v>1653300</v>
      </c>
      <c r="L32" s="4"/>
    </row>
    <row r="33" spans="1:12" ht="16.5" x14ac:dyDescent="0.3">
      <c r="A33" s="26">
        <v>32</v>
      </c>
      <c r="B33" s="27">
        <v>901</v>
      </c>
      <c r="C33" s="27">
        <v>9</v>
      </c>
      <c r="D33" s="27" t="s">
        <v>17</v>
      </c>
      <c r="E33" s="27">
        <v>325</v>
      </c>
      <c r="F33" s="27">
        <f t="shared" si="0"/>
        <v>357.50000000000006</v>
      </c>
      <c r="G33" s="26">
        <f>G32+80</f>
        <v>25840</v>
      </c>
      <c r="H33" s="107">
        <f t="shared" si="1"/>
        <v>8398000</v>
      </c>
      <c r="I33" s="108">
        <f t="shared" si="2"/>
        <v>8817900</v>
      </c>
      <c r="J33" s="30">
        <f t="shared" si="3"/>
        <v>18500</v>
      </c>
      <c r="K33" s="31">
        <f t="shared" si="4"/>
        <v>1072500.0000000002</v>
      </c>
      <c r="L33" s="4"/>
    </row>
    <row r="34" spans="1:12" ht="16.5" x14ac:dyDescent="0.3">
      <c r="A34" s="26">
        <v>33</v>
      </c>
      <c r="B34" s="27">
        <v>902</v>
      </c>
      <c r="C34" s="27">
        <v>9</v>
      </c>
      <c r="D34" s="27" t="s">
        <v>17</v>
      </c>
      <c r="E34" s="27">
        <v>365</v>
      </c>
      <c r="F34" s="27">
        <f t="shared" si="0"/>
        <v>401.50000000000006</v>
      </c>
      <c r="G34" s="26">
        <f>G33</f>
        <v>25840</v>
      </c>
      <c r="H34" s="107">
        <f t="shared" si="1"/>
        <v>9431600</v>
      </c>
      <c r="I34" s="108">
        <f t="shared" si="2"/>
        <v>9903180</v>
      </c>
      <c r="J34" s="30">
        <f t="shared" si="3"/>
        <v>20500</v>
      </c>
      <c r="K34" s="31">
        <f t="shared" si="4"/>
        <v>1204500.0000000002</v>
      </c>
      <c r="L34" s="4"/>
    </row>
    <row r="35" spans="1:12" ht="16.5" x14ac:dyDescent="0.3">
      <c r="A35" s="26">
        <v>34</v>
      </c>
      <c r="B35" s="27">
        <v>903</v>
      </c>
      <c r="C35" s="27">
        <v>9</v>
      </c>
      <c r="D35" s="27" t="s">
        <v>14</v>
      </c>
      <c r="E35" s="27">
        <v>501</v>
      </c>
      <c r="F35" s="27">
        <f t="shared" si="0"/>
        <v>551.1</v>
      </c>
      <c r="G35" s="26">
        <f>G34</f>
        <v>25840</v>
      </c>
      <c r="H35" s="107">
        <f t="shared" si="1"/>
        <v>12945840</v>
      </c>
      <c r="I35" s="108">
        <f t="shared" si="2"/>
        <v>13593132</v>
      </c>
      <c r="J35" s="30">
        <f t="shared" si="3"/>
        <v>28500</v>
      </c>
      <c r="K35" s="31">
        <f t="shared" si="4"/>
        <v>1653300</v>
      </c>
      <c r="L35" s="4"/>
    </row>
    <row r="36" spans="1:12" ht="16.5" x14ac:dyDescent="0.3">
      <c r="A36" s="26">
        <v>35</v>
      </c>
      <c r="B36" s="27">
        <v>904</v>
      </c>
      <c r="C36" s="27">
        <v>9</v>
      </c>
      <c r="D36" s="27" t="s">
        <v>14</v>
      </c>
      <c r="E36" s="27">
        <v>501</v>
      </c>
      <c r="F36" s="27">
        <f t="shared" si="0"/>
        <v>551.1</v>
      </c>
      <c r="G36" s="26">
        <f>G35</f>
        <v>25840</v>
      </c>
      <c r="H36" s="107">
        <f t="shared" si="1"/>
        <v>12945840</v>
      </c>
      <c r="I36" s="108">
        <f t="shared" si="2"/>
        <v>13593132</v>
      </c>
      <c r="J36" s="30">
        <f t="shared" si="3"/>
        <v>28500</v>
      </c>
      <c r="K36" s="31">
        <f t="shared" si="4"/>
        <v>1653300</v>
      </c>
      <c r="L36" s="4"/>
    </row>
    <row r="37" spans="1:12" ht="16.5" x14ac:dyDescent="0.3">
      <c r="A37" s="26">
        <v>36</v>
      </c>
      <c r="B37" s="27">
        <v>1001</v>
      </c>
      <c r="C37" s="27">
        <v>10</v>
      </c>
      <c r="D37" s="27" t="s">
        <v>17</v>
      </c>
      <c r="E37" s="27">
        <v>325</v>
      </c>
      <c r="F37" s="27">
        <f t="shared" si="0"/>
        <v>357.50000000000006</v>
      </c>
      <c r="G37" s="26">
        <f>G36+80</f>
        <v>25920</v>
      </c>
      <c r="H37" s="107">
        <f t="shared" si="1"/>
        <v>8424000</v>
      </c>
      <c r="I37" s="108">
        <f t="shared" si="2"/>
        <v>8845200</v>
      </c>
      <c r="J37" s="30">
        <f t="shared" si="3"/>
        <v>18500</v>
      </c>
      <c r="K37" s="31">
        <f t="shared" si="4"/>
        <v>1072500.0000000002</v>
      </c>
      <c r="L37" s="4"/>
    </row>
    <row r="38" spans="1:12" ht="16.5" x14ac:dyDescent="0.3">
      <c r="A38" s="26">
        <v>37</v>
      </c>
      <c r="B38" s="27">
        <v>1002</v>
      </c>
      <c r="C38" s="27">
        <v>10</v>
      </c>
      <c r="D38" s="27" t="s">
        <v>17</v>
      </c>
      <c r="E38" s="27">
        <v>365</v>
      </c>
      <c r="F38" s="27">
        <f t="shared" si="0"/>
        <v>401.50000000000006</v>
      </c>
      <c r="G38" s="26">
        <f>G37</f>
        <v>25920</v>
      </c>
      <c r="H38" s="107">
        <f t="shared" si="1"/>
        <v>9460800</v>
      </c>
      <c r="I38" s="108">
        <f t="shared" si="2"/>
        <v>9933840</v>
      </c>
      <c r="J38" s="30">
        <f t="shared" si="3"/>
        <v>20500</v>
      </c>
      <c r="K38" s="31">
        <f t="shared" si="4"/>
        <v>1204500.0000000002</v>
      </c>
      <c r="L38" s="4"/>
    </row>
    <row r="39" spans="1:12" ht="16.5" x14ac:dyDescent="0.3">
      <c r="A39" s="26">
        <v>38</v>
      </c>
      <c r="B39" s="27">
        <v>1003</v>
      </c>
      <c r="C39" s="27">
        <v>10</v>
      </c>
      <c r="D39" s="27" t="s">
        <v>14</v>
      </c>
      <c r="E39" s="27">
        <v>501</v>
      </c>
      <c r="F39" s="27">
        <f t="shared" si="0"/>
        <v>551.1</v>
      </c>
      <c r="G39" s="26">
        <f>G38</f>
        <v>25920</v>
      </c>
      <c r="H39" s="107">
        <f t="shared" si="1"/>
        <v>12985920</v>
      </c>
      <c r="I39" s="108">
        <f t="shared" si="2"/>
        <v>13635216</v>
      </c>
      <c r="J39" s="30">
        <f t="shared" si="3"/>
        <v>28500</v>
      </c>
      <c r="K39" s="31">
        <f t="shared" si="4"/>
        <v>1653300</v>
      </c>
      <c r="L39" s="4"/>
    </row>
    <row r="40" spans="1:12" ht="16.5" x14ac:dyDescent="0.3">
      <c r="A40" s="26">
        <v>39</v>
      </c>
      <c r="B40" s="27">
        <v>1004</v>
      </c>
      <c r="C40" s="27">
        <v>10</v>
      </c>
      <c r="D40" s="27" t="s">
        <v>14</v>
      </c>
      <c r="E40" s="27">
        <v>501</v>
      </c>
      <c r="F40" s="27">
        <f t="shared" si="0"/>
        <v>551.1</v>
      </c>
      <c r="G40" s="26">
        <f>G39</f>
        <v>25920</v>
      </c>
      <c r="H40" s="107">
        <f t="shared" si="1"/>
        <v>12985920</v>
      </c>
      <c r="I40" s="108">
        <f t="shared" si="2"/>
        <v>13635216</v>
      </c>
      <c r="J40" s="30">
        <f t="shared" si="3"/>
        <v>28500</v>
      </c>
      <c r="K40" s="31">
        <f t="shared" si="4"/>
        <v>1653300</v>
      </c>
      <c r="L40" s="4"/>
    </row>
    <row r="41" spans="1:12" ht="16.5" x14ac:dyDescent="0.3">
      <c r="A41" s="26">
        <v>40</v>
      </c>
      <c r="B41" s="27">
        <v>1101</v>
      </c>
      <c r="C41" s="27">
        <v>11</v>
      </c>
      <c r="D41" s="27" t="s">
        <v>17</v>
      </c>
      <c r="E41" s="27">
        <v>325</v>
      </c>
      <c r="F41" s="27">
        <f t="shared" si="0"/>
        <v>357.50000000000006</v>
      </c>
      <c r="G41" s="26">
        <f>G40+80</f>
        <v>26000</v>
      </c>
      <c r="H41" s="107">
        <f t="shared" si="1"/>
        <v>8450000</v>
      </c>
      <c r="I41" s="108">
        <f t="shared" si="2"/>
        <v>8872500</v>
      </c>
      <c r="J41" s="30">
        <f t="shared" si="3"/>
        <v>18500</v>
      </c>
      <c r="K41" s="31">
        <f t="shared" si="4"/>
        <v>1072500.0000000002</v>
      </c>
      <c r="L41" s="4"/>
    </row>
    <row r="42" spans="1:12" ht="16.5" x14ac:dyDescent="0.3">
      <c r="A42" s="26">
        <v>41</v>
      </c>
      <c r="B42" s="27">
        <v>1102</v>
      </c>
      <c r="C42" s="27">
        <v>11</v>
      </c>
      <c r="D42" s="27" t="s">
        <v>17</v>
      </c>
      <c r="E42" s="27">
        <v>365</v>
      </c>
      <c r="F42" s="27">
        <f t="shared" si="0"/>
        <v>401.50000000000006</v>
      </c>
      <c r="G42" s="26">
        <f>G41</f>
        <v>26000</v>
      </c>
      <c r="H42" s="107">
        <f t="shared" si="1"/>
        <v>9490000</v>
      </c>
      <c r="I42" s="108">
        <f t="shared" si="2"/>
        <v>9964500</v>
      </c>
      <c r="J42" s="30">
        <f t="shared" si="3"/>
        <v>21000</v>
      </c>
      <c r="K42" s="31">
        <f t="shared" si="4"/>
        <v>1204500.0000000002</v>
      </c>
      <c r="L42" s="4"/>
    </row>
    <row r="43" spans="1:12" ht="16.5" x14ac:dyDescent="0.3">
      <c r="A43" s="26">
        <v>42</v>
      </c>
      <c r="B43" s="27">
        <v>1103</v>
      </c>
      <c r="C43" s="27">
        <v>11</v>
      </c>
      <c r="D43" s="27" t="s">
        <v>14</v>
      </c>
      <c r="E43" s="27">
        <v>501</v>
      </c>
      <c r="F43" s="27">
        <f t="shared" si="0"/>
        <v>551.1</v>
      </c>
      <c r="G43" s="26">
        <f>G42</f>
        <v>26000</v>
      </c>
      <c r="H43" s="107">
        <f t="shared" si="1"/>
        <v>13026000</v>
      </c>
      <c r="I43" s="108">
        <f t="shared" si="2"/>
        <v>13677300</v>
      </c>
      <c r="J43" s="30">
        <f t="shared" si="3"/>
        <v>28500</v>
      </c>
      <c r="K43" s="31">
        <f t="shared" si="4"/>
        <v>1653300</v>
      </c>
      <c r="L43" s="4"/>
    </row>
    <row r="44" spans="1:12" ht="16.5" x14ac:dyDescent="0.3">
      <c r="A44" s="26">
        <v>43</v>
      </c>
      <c r="B44" s="27">
        <v>1104</v>
      </c>
      <c r="C44" s="27">
        <v>11</v>
      </c>
      <c r="D44" s="27" t="s">
        <v>14</v>
      </c>
      <c r="E44" s="27">
        <v>501</v>
      </c>
      <c r="F44" s="27">
        <f t="shared" si="0"/>
        <v>551.1</v>
      </c>
      <c r="G44" s="26">
        <f>G43</f>
        <v>26000</v>
      </c>
      <c r="H44" s="107">
        <f t="shared" si="1"/>
        <v>13026000</v>
      </c>
      <c r="I44" s="108">
        <f t="shared" si="2"/>
        <v>13677300</v>
      </c>
      <c r="J44" s="30">
        <f t="shared" si="3"/>
        <v>28500</v>
      </c>
      <c r="K44" s="31">
        <f t="shared" si="4"/>
        <v>1653300</v>
      </c>
      <c r="L44" s="4"/>
    </row>
    <row r="45" spans="1:12" ht="16.5" x14ac:dyDescent="0.3">
      <c r="A45" s="26">
        <v>44</v>
      </c>
      <c r="B45" s="27">
        <v>1201</v>
      </c>
      <c r="C45" s="27">
        <v>12</v>
      </c>
      <c r="D45" s="27" t="s">
        <v>17</v>
      </c>
      <c r="E45" s="27">
        <v>325</v>
      </c>
      <c r="F45" s="27">
        <f t="shared" si="0"/>
        <v>357.50000000000006</v>
      </c>
      <c r="G45" s="26">
        <f>G44+80</f>
        <v>26080</v>
      </c>
      <c r="H45" s="107">
        <f t="shared" si="1"/>
        <v>8476000</v>
      </c>
      <c r="I45" s="108">
        <f t="shared" si="2"/>
        <v>8899800</v>
      </c>
      <c r="J45" s="30">
        <f t="shared" si="3"/>
        <v>18500</v>
      </c>
      <c r="K45" s="31">
        <f t="shared" si="4"/>
        <v>1072500.0000000002</v>
      </c>
      <c r="L45" s="4"/>
    </row>
    <row r="46" spans="1:12" ht="16.5" x14ac:dyDescent="0.3">
      <c r="A46" s="26">
        <v>45</v>
      </c>
      <c r="B46" s="27">
        <v>1202</v>
      </c>
      <c r="C46" s="27">
        <v>12</v>
      </c>
      <c r="D46" s="27" t="s">
        <v>17</v>
      </c>
      <c r="E46" s="27">
        <v>365</v>
      </c>
      <c r="F46" s="27">
        <f t="shared" si="0"/>
        <v>401.50000000000006</v>
      </c>
      <c r="G46" s="26">
        <f>G45</f>
        <v>26080</v>
      </c>
      <c r="H46" s="107">
        <f t="shared" si="1"/>
        <v>9519200</v>
      </c>
      <c r="I46" s="108">
        <f t="shared" si="2"/>
        <v>9995160</v>
      </c>
      <c r="J46" s="30">
        <f t="shared" si="3"/>
        <v>21000</v>
      </c>
      <c r="K46" s="31">
        <f t="shared" si="4"/>
        <v>1204500.0000000002</v>
      </c>
      <c r="L46" s="4"/>
    </row>
    <row r="47" spans="1:12" ht="16.5" x14ac:dyDescent="0.3">
      <c r="A47" s="26">
        <v>46</v>
      </c>
      <c r="B47" s="27">
        <v>1203</v>
      </c>
      <c r="C47" s="27">
        <v>12</v>
      </c>
      <c r="D47" s="27" t="s">
        <v>14</v>
      </c>
      <c r="E47" s="27">
        <v>501</v>
      </c>
      <c r="F47" s="27">
        <f t="shared" si="0"/>
        <v>551.1</v>
      </c>
      <c r="G47" s="26">
        <f>G46</f>
        <v>26080</v>
      </c>
      <c r="H47" s="107">
        <f t="shared" si="1"/>
        <v>13066080</v>
      </c>
      <c r="I47" s="108">
        <f t="shared" si="2"/>
        <v>13719384</v>
      </c>
      <c r="J47" s="30">
        <f t="shared" si="3"/>
        <v>28500</v>
      </c>
      <c r="K47" s="31">
        <f t="shared" si="4"/>
        <v>1653300</v>
      </c>
      <c r="L47" s="4"/>
    </row>
    <row r="48" spans="1:12" ht="16.5" x14ac:dyDescent="0.3">
      <c r="A48" s="26">
        <v>47</v>
      </c>
      <c r="B48" s="27">
        <v>1204</v>
      </c>
      <c r="C48" s="27">
        <v>12</v>
      </c>
      <c r="D48" s="27" t="s">
        <v>14</v>
      </c>
      <c r="E48" s="27">
        <v>501</v>
      </c>
      <c r="F48" s="27">
        <f t="shared" si="0"/>
        <v>551.1</v>
      </c>
      <c r="G48" s="26">
        <f>G47</f>
        <v>26080</v>
      </c>
      <c r="H48" s="107">
        <f t="shared" si="1"/>
        <v>13066080</v>
      </c>
      <c r="I48" s="108">
        <f t="shared" si="2"/>
        <v>13719384</v>
      </c>
      <c r="J48" s="30">
        <f t="shared" si="3"/>
        <v>28500</v>
      </c>
      <c r="K48" s="31">
        <f t="shared" si="4"/>
        <v>1653300</v>
      </c>
      <c r="L48" s="4"/>
    </row>
    <row r="49" spans="1:12" ht="16.5" x14ac:dyDescent="0.3">
      <c r="A49" s="26">
        <v>48</v>
      </c>
      <c r="B49" s="27">
        <v>1301</v>
      </c>
      <c r="C49" s="27">
        <v>13</v>
      </c>
      <c r="D49" s="27" t="s">
        <v>17</v>
      </c>
      <c r="E49" s="27">
        <v>325</v>
      </c>
      <c r="F49" s="27">
        <f t="shared" ref="F49:F77" si="5">E49*1.1</f>
        <v>357.50000000000006</v>
      </c>
      <c r="G49" s="26">
        <f>G48+80</f>
        <v>26160</v>
      </c>
      <c r="H49" s="107">
        <f t="shared" ref="H49" si="6">E49*G49</f>
        <v>8502000</v>
      </c>
      <c r="I49" s="108">
        <f>ROUND(H49*1.05,0)</f>
        <v>8927100</v>
      </c>
      <c r="J49" s="30">
        <f t="shared" ref="J49" si="7">MROUND((I49*0.025/12),500)</f>
        <v>18500</v>
      </c>
      <c r="K49" s="31">
        <f t="shared" ref="K49" si="8">F49*3000</f>
        <v>1072500.0000000002</v>
      </c>
      <c r="L49" s="4"/>
    </row>
    <row r="50" spans="1:12" ht="16.5" x14ac:dyDescent="0.3">
      <c r="A50" s="26">
        <v>49</v>
      </c>
      <c r="B50" s="27">
        <v>1302</v>
      </c>
      <c r="C50" s="27">
        <v>13</v>
      </c>
      <c r="D50" s="27" t="s">
        <v>17</v>
      </c>
      <c r="E50" s="27">
        <v>365</v>
      </c>
      <c r="F50" s="27">
        <f t="shared" si="5"/>
        <v>401.50000000000006</v>
      </c>
      <c r="G50" s="26">
        <f>G49</f>
        <v>26160</v>
      </c>
      <c r="H50" s="107">
        <f t="shared" ref="H50:H77" si="9">E50*G50</f>
        <v>9548400</v>
      </c>
      <c r="I50" s="108">
        <f t="shared" ref="I50:I77" si="10">ROUND(H50*1.05,0)</f>
        <v>10025820</v>
      </c>
      <c r="J50" s="30">
        <f t="shared" ref="J50:J77" si="11">MROUND((I50*0.025/12),500)</f>
        <v>21000</v>
      </c>
      <c r="K50" s="31">
        <f t="shared" ref="K50:K77" si="12">F50*3000</f>
        <v>1204500.0000000002</v>
      </c>
      <c r="L50" s="4"/>
    </row>
    <row r="51" spans="1:12" ht="16.5" x14ac:dyDescent="0.3">
      <c r="A51" s="26">
        <v>50</v>
      </c>
      <c r="B51" s="27">
        <v>1303</v>
      </c>
      <c r="C51" s="27">
        <v>13</v>
      </c>
      <c r="D51" s="27" t="s">
        <v>14</v>
      </c>
      <c r="E51" s="27">
        <v>501</v>
      </c>
      <c r="F51" s="27">
        <f t="shared" si="5"/>
        <v>551.1</v>
      </c>
      <c r="G51" s="26">
        <f>G50</f>
        <v>26160</v>
      </c>
      <c r="H51" s="107">
        <f t="shared" si="9"/>
        <v>13106160</v>
      </c>
      <c r="I51" s="108">
        <f t="shared" si="10"/>
        <v>13761468</v>
      </c>
      <c r="J51" s="30">
        <f t="shared" si="11"/>
        <v>28500</v>
      </c>
      <c r="K51" s="31">
        <f t="shared" si="12"/>
        <v>1653300</v>
      </c>
      <c r="L51" s="4"/>
    </row>
    <row r="52" spans="1:12" ht="16.5" x14ac:dyDescent="0.3">
      <c r="A52" s="26">
        <v>51</v>
      </c>
      <c r="B52" s="27">
        <v>1304</v>
      </c>
      <c r="C52" s="27">
        <v>13</v>
      </c>
      <c r="D52" s="27" t="s">
        <v>14</v>
      </c>
      <c r="E52" s="27">
        <v>501</v>
      </c>
      <c r="F52" s="27">
        <f t="shared" si="5"/>
        <v>551.1</v>
      </c>
      <c r="G52" s="26">
        <f>G51</f>
        <v>26160</v>
      </c>
      <c r="H52" s="107">
        <f t="shared" si="9"/>
        <v>13106160</v>
      </c>
      <c r="I52" s="108">
        <f t="shared" si="10"/>
        <v>13761468</v>
      </c>
      <c r="J52" s="30">
        <f t="shared" si="11"/>
        <v>28500</v>
      </c>
      <c r="K52" s="31">
        <f t="shared" si="12"/>
        <v>1653300</v>
      </c>
      <c r="L52" s="4"/>
    </row>
    <row r="53" spans="1:12" ht="16.5" x14ac:dyDescent="0.3">
      <c r="A53" s="26">
        <v>52</v>
      </c>
      <c r="B53" s="27">
        <v>1401</v>
      </c>
      <c r="C53" s="27">
        <v>14</v>
      </c>
      <c r="D53" s="27" t="s">
        <v>17</v>
      </c>
      <c r="E53" s="27">
        <v>325</v>
      </c>
      <c r="F53" s="27">
        <f t="shared" si="5"/>
        <v>357.50000000000006</v>
      </c>
      <c r="G53" s="26">
        <f>G52+80</f>
        <v>26240</v>
      </c>
      <c r="H53" s="107">
        <f t="shared" si="9"/>
        <v>8528000</v>
      </c>
      <c r="I53" s="108">
        <f t="shared" si="10"/>
        <v>8954400</v>
      </c>
      <c r="J53" s="30">
        <f t="shared" si="11"/>
        <v>18500</v>
      </c>
      <c r="K53" s="31">
        <f t="shared" si="12"/>
        <v>1072500.0000000002</v>
      </c>
      <c r="L53" s="4"/>
    </row>
    <row r="54" spans="1:12" ht="16.5" x14ac:dyDescent="0.3">
      <c r="A54" s="26">
        <v>53</v>
      </c>
      <c r="B54" s="27">
        <v>1402</v>
      </c>
      <c r="C54" s="27">
        <v>14</v>
      </c>
      <c r="D54" s="27" t="s">
        <v>17</v>
      </c>
      <c r="E54" s="27">
        <v>365</v>
      </c>
      <c r="F54" s="27">
        <f t="shared" si="5"/>
        <v>401.50000000000006</v>
      </c>
      <c r="G54" s="26">
        <f>G53</f>
        <v>26240</v>
      </c>
      <c r="H54" s="107">
        <f t="shared" si="9"/>
        <v>9577600</v>
      </c>
      <c r="I54" s="108">
        <f t="shared" si="10"/>
        <v>10056480</v>
      </c>
      <c r="J54" s="30">
        <f t="shared" si="11"/>
        <v>21000</v>
      </c>
      <c r="K54" s="31">
        <f t="shared" si="12"/>
        <v>1204500.0000000002</v>
      </c>
      <c r="L54" s="4"/>
    </row>
    <row r="55" spans="1:12" ht="16.5" x14ac:dyDescent="0.3">
      <c r="A55" s="26">
        <v>54</v>
      </c>
      <c r="B55" s="27">
        <v>1403</v>
      </c>
      <c r="C55" s="27">
        <v>14</v>
      </c>
      <c r="D55" s="27" t="s">
        <v>14</v>
      </c>
      <c r="E55" s="27">
        <v>501</v>
      </c>
      <c r="F55" s="27">
        <f t="shared" si="5"/>
        <v>551.1</v>
      </c>
      <c r="G55" s="26">
        <f>G54</f>
        <v>26240</v>
      </c>
      <c r="H55" s="107">
        <f t="shared" si="9"/>
        <v>13146240</v>
      </c>
      <c r="I55" s="108">
        <f t="shared" si="10"/>
        <v>13803552</v>
      </c>
      <c r="J55" s="30">
        <f t="shared" si="11"/>
        <v>29000</v>
      </c>
      <c r="K55" s="31">
        <f t="shared" si="12"/>
        <v>1653300</v>
      </c>
      <c r="L55" s="4"/>
    </row>
    <row r="56" spans="1:12" ht="16.5" x14ac:dyDescent="0.3">
      <c r="A56" s="26">
        <v>55</v>
      </c>
      <c r="B56" s="27">
        <v>1404</v>
      </c>
      <c r="C56" s="27">
        <v>14</v>
      </c>
      <c r="D56" s="27" t="s">
        <v>14</v>
      </c>
      <c r="E56" s="27">
        <v>501</v>
      </c>
      <c r="F56" s="27">
        <f t="shared" si="5"/>
        <v>551.1</v>
      </c>
      <c r="G56" s="26">
        <f>G55</f>
        <v>26240</v>
      </c>
      <c r="H56" s="107">
        <f t="shared" si="9"/>
        <v>13146240</v>
      </c>
      <c r="I56" s="108">
        <f t="shared" si="10"/>
        <v>13803552</v>
      </c>
      <c r="J56" s="30">
        <f t="shared" si="11"/>
        <v>29000</v>
      </c>
      <c r="K56" s="31">
        <f t="shared" si="12"/>
        <v>1653300</v>
      </c>
      <c r="L56" s="4"/>
    </row>
    <row r="57" spans="1:12" ht="16.5" x14ac:dyDescent="0.3">
      <c r="A57" s="26">
        <v>56</v>
      </c>
      <c r="B57" s="27">
        <v>1501</v>
      </c>
      <c r="C57" s="27">
        <v>15</v>
      </c>
      <c r="D57" s="27" t="s">
        <v>17</v>
      </c>
      <c r="E57" s="27">
        <v>325</v>
      </c>
      <c r="F57" s="27">
        <f t="shared" si="5"/>
        <v>357.50000000000006</v>
      </c>
      <c r="G57" s="26">
        <f>G56+80</f>
        <v>26320</v>
      </c>
      <c r="H57" s="107">
        <f t="shared" si="9"/>
        <v>8554000</v>
      </c>
      <c r="I57" s="108">
        <f t="shared" si="10"/>
        <v>8981700</v>
      </c>
      <c r="J57" s="30">
        <f t="shared" si="11"/>
        <v>18500</v>
      </c>
      <c r="K57" s="31">
        <f t="shared" si="12"/>
        <v>1072500.0000000002</v>
      </c>
      <c r="L57" s="4"/>
    </row>
    <row r="58" spans="1:12" ht="16.5" x14ac:dyDescent="0.3">
      <c r="A58" s="26">
        <v>57</v>
      </c>
      <c r="B58" s="104">
        <v>1503</v>
      </c>
      <c r="C58" s="104">
        <v>15</v>
      </c>
      <c r="D58" s="104" t="s">
        <v>60</v>
      </c>
      <c r="E58" s="106">
        <v>603</v>
      </c>
      <c r="F58" s="104">
        <f t="shared" si="5"/>
        <v>663.30000000000007</v>
      </c>
      <c r="G58" s="105">
        <f>G57</f>
        <v>26320</v>
      </c>
      <c r="H58" s="107">
        <f t="shared" si="9"/>
        <v>15870960</v>
      </c>
      <c r="I58" s="108">
        <f t="shared" si="10"/>
        <v>16664508</v>
      </c>
      <c r="J58" s="30">
        <f t="shared" si="11"/>
        <v>34500</v>
      </c>
      <c r="K58" s="31">
        <f t="shared" si="12"/>
        <v>1989900.0000000002</v>
      </c>
      <c r="L58" s="4"/>
    </row>
    <row r="59" spans="1:12" ht="16.5" x14ac:dyDescent="0.3">
      <c r="A59" s="26">
        <v>58</v>
      </c>
      <c r="B59" s="27">
        <v>1504</v>
      </c>
      <c r="C59" s="27">
        <v>15</v>
      </c>
      <c r="D59" s="27" t="s">
        <v>14</v>
      </c>
      <c r="E59" s="27">
        <v>501</v>
      </c>
      <c r="F59" s="27">
        <f t="shared" si="5"/>
        <v>551.1</v>
      </c>
      <c r="G59" s="26">
        <f>G58</f>
        <v>26320</v>
      </c>
      <c r="H59" s="107">
        <f t="shared" si="9"/>
        <v>13186320</v>
      </c>
      <c r="I59" s="108">
        <f t="shared" si="10"/>
        <v>13845636</v>
      </c>
      <c r="J59" s="30">
        <f t="shared" si="11"/>
        <v>29000</v>
      </c>
      <c r="K59" s="31">
        <f t="shared" si="12"/>
        <v>1653300</v>
      </c>
      <c r="L59" s="4"/>
    </row>
    <row r="60" spans="1:12" ht="16.5" x14ac:dyDescent="0.3">
      <c r="A60" s="26">
        <v>59</v>
      </c>
      <c r="B60" s="27">
        <v>1601</v>
      </c>
      <c r="C60" s="27">
        <v>16</v>
      </c>
      <c r="D60" s="27" t="s">
        <v>17</v>
      </c>
      <c r="E60" s="27">
        <v>325</v>
      </c>
      <c r="F60" s="27">
        <f t="shared" si="5"/>
        <v>357.50000000000006</v>
      </c>
      <c r="G60" s="26">
        <f>G59+80</f>
        <v>26400</v>
      </c>
      <c r="H60" s="107">
        <f t="shared" si="9"/>
        <v>8580000</v>
      </c>
      <c r="I60" s="108">
        <f t="shared" si="10"/>
        <v>9009000</v>
      </c>
      <c r="J60" s="30">
        <f t="shared" si="11"/>
        <v>19000</v>
      </c>
      <c r="K60" s="31">
        <f t="shared" si="12"/>
        <v>1072500.0000000002</v>
      </c>
      <c r="L60" s="4"/>
    </row>
    <row r="61" spans="1:12" ht="16.5" x14ac:dyDescent="0.3">
      <c r="A61" s="26">
        <v>60</v>
      </c>
      <c r="B61" s="27">
        <v>1602</v>
      </c>
      <c r="C61" s="27">
        <v>16</v>
      </c>
      <c r="D61" s="27" t="s">
        <v>17</v>
      </c>
      <c r="E61" s="27">
        <v>365</v>
      </c>
      <c r="F61" s="27">
        <f t="shared" si="5"/>
        <v>401.50000000000006</v>
      </c>
      <c r="G61" s="26">
        <f>G60</f>
        <v>26400</v>
      </c>
      <c r="H61" s="107">
        <f t="shared" si="9"/>
        <v>9636000</v>
      </c>
      <c r="I61" s="108">
        <f t="shared" si="10"/>
        <v>10117800</v>
      </c>
      <c r="J61" s="30">
        <f t="shared" si="11"/>
        <v>21000</v>
      </c>
      <c r="K61" s="31">
        <f t="shared" si="12"/>
        <v>1204500.0000000002</v>
      </c>
      <c r="L61" s="4"/>
    </row>
    <row r="62" spans="1:12" ht="16.5" x14ac:dyDescent="0.3">
      <c r="A62" s="26">
        <v>61</v>
      </c>
      <c r="B62" s="27">
        <v>1603</v>
      </c>
      <c r="C62" s="27">
        <v>16</v>
      </c>
      <c r="D62" s="27" t="s">
        <v>14</v>
      </c>
      <c r="E62" s="27">
        <v>501</v>
      </c>
      <c r="F62" s="27">
        <f t="shared" si="5"/>
        <v>551.1</v>
      </c>
      <c r="G62" s="26">
        <f>G61</f>
        <v>26400</v>
      </c>
      <c r="H62" s="107">
        <f t="shared" si="9"/>
        <v>13226400</v>
      </c>
      <c r="I62" s="108">
        <f t="shared" si="10"/>
        <v>13887720</v>
      </c>
      <c r="J62" s="30">
        <f t="shared" si="11"/>
        <v>29000</v>
      </c>
      <c r="K62" s="31">
        <f t="shared" si="12"/>
        <v>1653300</v>
      </c>
      <c r="L62" s="4"/>
    </row>
    <row r="63" spans="1:12" ht="16.5" x14ac:dyDescent="0.3">
      <c r="A63" s="26">
        <v>62</v>
      </c>
      <c r="B63" s="27">
        <v>1604</v>
      </c>
      <c r="C63" s="27">
        <v>16</v>
      </c>
      <c r="D63" s="27" t="s">
        <v>14</v>
      </c>
      <c r="E63" s="27">
        <v>501</v>
      </c>
      <c r="F63" s="27">
        <f t="shared" si="5"/>
        <v>551.1</v>
      </c>
      <c r="G63" s="26">
        <f>G62</f>
        <v>26400</v>
      </c>
      <c r="H63" s="107">
        <f t="shared" si="9"/>
        <v>13226400</v>
      </c>
      <c r="I63" s="108">
        <f t="shared" si="10"/>
        <v>13887720</v>
      </c>
      <c r="J63" s="30">
        <f t="shared" si="11"/>
        <v>29000</v>
      </c>
      <c r="K63" s="31">
        <f t="shared" si="12"/>
        <v>1653300</v>
      </c>
      <c r="L63" s="4"/>
    </row>
    <row r="64" spans="1:12" ht="16.5" x14ac:dyDescent="0.3">
      <c r="A64" s="26">
        <v>63</v>
      </c>
      <c r="B64" s="27">
        <v>1701</v>
      </c>
      <c r="C64" s="27">
        <v>17</v>
      </c>
      <c r="D64" s="27" t="s">
        <v>17</v>
      </c>
      <c r="E64" s="27">
        <v>325</v>
      </c>
      <c r="F64" s="27">
        <f t="shared" si="5"/>
        <v>357.50000000000006</v>
      </c>
      <c r="G64" s="26">
        <f>G63+80</f>
        <v>26480</v>
      </c>
      <c r="H64" s="107">
        <f t="shared" si="9"/>
        <v>8606000</v>
      </c>
      <c r="I64" s="108">
        <f t="shared" si="10"/>
        <v>9036300</v>
      </c>
      <c r="J64" s="30">
        <f t="shared" si="11"/>
        <v>19000</v>
      </c>
      <c r="K64" s="31">
        <f t="shared" si="12"/>
        <v>1072500.0000000002</v>
      </c>
      <c r="L64" s="4"/>
    </row>
    <row r="65" spans="1:12" ht="16.5" x14ac:dyDescent="0.3">
      <c r="A65" s="26">
        <v>64</v>
      </c>
      <c r="B65" s="27">
        <v>1702</v>
      </c>
      <c r="C65" s="27">
        <v>17</v>
      </c>
      <c r="D65" s="27" t="s">
        <v>17</v>
      </c>
      <c r="E65" s="27">
        <v>365</v>
      </c>
      <c r="F65" s="27">
        <f t="shared" si="5"/>
        <v>401.50000000000006</v>
      </c>
      <c r="G65" s="26">
        <f>G64</f>
        <v>26480</v>
      </c>
      <c r="H65" s="107">
        <f t="shared" si="9"/>
        <v>9665200</v>
      </c>
      <c r="I65" s="108">
        <f t="shared" si="10"/>
        <v>10148460</v>
      </c>
      <c r="J65" s="30">
        <f t="shared" si="11"/>
        <v>21000</v>
      </c>
      <c r="K65" s="31">
        <f t="shared" si="12"/>
        <v>1204500.0000000002</v>
      </c>
      <c r="L65" s="4"/>
    </row>
    <row r="66" spans="1:12" ht="16.5" x14ac:dyDescent="0.3">
      <c r="A66" s="26">
        <v>65</v>
      </c>
      <c r="B66" s="27">
        <v>1703</v>
      </c>
      <c r="C66" s="27">
        <v>17</v>
      </c>
      <c r="D66" s="27" t="s">
        <v>14</v>
      </c>
      <c r="E66" s="27">
        <v>501</v>
      </c>
      <c r="F66" s="27">
        <f t="shared" si="5"/>
        <v>551.1</v>
      </c>
      <c r="G66" s="26">
        <f>G65</f>
        <v>26480</v>
      </c>
      <c r="H66" s="107">
        <f t="shared" si="9"/>
        <v>13266480</v>
      </c>
      <c r="I66" s="108">
        <f t="shared" si="10"/>
        <v>13929804</v>
      </c>
      <c r="J66" s="30">
        <f t="shared" si="11"/>
        <v>29000</v>
      </c>
      <c r="K66" s="31">
        <f t="shared" si="12"/>
        <v>1653300</v>
      </c>
      <c r="L66" s="4"/>
    </row>
    <row r="67" spans="1:12" ht="16.5" x14ac:dyDescent="0.3">
      <c r="A67" s="26">
        <v>66</v>
      </c>
      <c r="B67" s="27">
        <v>1704</v>
      </c>
      <c r="C67" s="27">
        <v>17</v>
      </c>
      <c r="D67" s="27" t="s">
        <v>14</v>
      </c>
      <c r="E67" s="27">
        <v>501</v>
      </c>
      <c r="F67" s="27">
        <f t="shared" si="5"/>
        <v>551.1</v>
      </c>
      <c r="G67" s="26">
        <f>G66</f>
        <v>26480</v>
      </c>
      <c r="H67" s="107">
        <f t="shared" si="9"/>
        <v>13266480</v>
      </c>
      <c r="I67" s="108">
        <f t="shared" si="10"/>
        <v>13929804</v>
      </c>
      <c r="J67" s="30">
        <f t="shared" si="11"/>
        <v>29000</v>
      </c>
      <c r="K67" s="31">
        <f t="shared" si="12"/>
        <v>1653300</v>
      </c>
      <c r="L67" s="4"/>
    </row>
    <row r="68" spans="1:12" ht="16.5" x14ac:dyDescent="0.3">
      <c r="A68" s="26">
        <v>67</v>
      </c>
      <c r="B68" s="27">
        <v>1801</v>
      </c>
      <c r="C68" s="27">
        <v>18</v>
      </c>
      <c r="D68" s="27" t="s">
        <v>17</v>
      </c>
      <c r="E68" s="27">
        <v>325</v>
      </c>
      <c r="F68" s="27">
        <f t="shared" si="5"/>
        <v>357.50000000000006</v>
      </c>
      <c r="G68" s="26">
        <f>G67+80</f>
        <v>26560</v>
      </c>
      <c r="H68" s="107">
        <f t="shared" si="9"/>
        <v>8632000</v>
      </c>
      <c r="I68" s="108">
        <f t="shared" si="10"/>
        <v>9063600</v>
      </c>
      <c r="J68" s="30">
        <f t="shared" si="11"/>
        <v>19000</v>
      </c>
      <c r="K68" s="31">
        <f t="shared" si="12"/>
        <v>1072500.0000000002</v>
      </c>
      <c r="L68" s="4"/>
    </row>
    <row r="69" spans="1:12" ht="16.5" x14ac:dyDescent="0.3">
      <c r="A69" s="26">
        <v>68</v>
      </c>
      <c r="B69" s="27">
        <v>1802</v>
      </c>
      <c r="C69" s="27">
        <v>18</v>
      </c>
      <c r="D69" s="27" t="s">
        <v>17</v>
      </c>
      <c r="E69" s="27">
        <v>365</v>
      </c>
      <c r="F69" s="27">
        <f t="shared" si="5"/>
        <v>401.50000000000006</v>
      </c>
      <c r="G69" s="26">
        <f>G68</f>
        <v>26560</v>
      </c>
      <c r="H69" s="107">
        <f t="shared" si="9"/>
        <v>9694400</v>
      </c>
      <c r="I69" s="108">
        <f t="shared" si="10"/>
        <v>10179120</v>
      </c>
      <c r="J69" s="30">
        <f t="shared" si="11"/>
        <v>21000</v>
      </c>
      <c r="K69" s="31">
        <f t="shared" si="12"/>
        <v>1204500.0000000002</v>
      </c>
      <c r="L69" s="4"/>
    </row>
    <row r="70" spans="1:12" ht="16.5" x14ac:dyDescent="0.3">
      <c r="A70" s="26">
        <v>69</v>
      </c>
      <c r="B70" s="27">
        <v>1803</v>
      </c>
      <c r="C70" s="27">
        <v>18</v>
      </c>
      <c r="D70" s="27" t="s">
        <v>14</v>
      </c>
      <c r="E70" s="27">
        <v>501</v>
      </c>
      <c r="F70" s="27">
        <f t="shared" si="5"/>
        <v>551.1</v>
      </c>
      <c r="G70" s="26">
        <f>G69</f>
        <v>26560</v>
      </c>
      <c r="H70" s="107">
        <f t="shared" si="9"/>
        <v>13306560</v>
      </c>
      <c r="I70" s="108">
        <f t="shared" si="10"/>
        <v>13971888</v>
      </c>
      <c r="J70" s="30">
        <f t="shared" si="11"/>
        <v>29000</v>
      </c>
      <c r="K70" s="31">
        <f t="shared" si="12"/>
        <v>1653300</v>
      </c>
      <c r="L70" s="4"/>
    </row>
    <row r="71" spans="1:12" ht="16.5" x14ac:dyDescent="0.3">
      <c r="A71" s="26">
        <v>70</v>
      </c>
      <c r="B71" s="27">
        <v>1804</v>
      </c>
      <c r="C71" s="27">
        <v>18</v>
      </c>
      <c r="D71" s="27" t="s">
        <v>14</v>
      </c>
      <c r="E71" s="27">
        <v>501</v>
      </c>
      <c r="F71" s="27">
        <f t="shared" si="5"/>
        <v>551.1</v>
      </c>
      <c r="G71" s="26">
        <f>G70</f>
        <v>26560</v>
      </c>
      <c r="H71" s="107">
        <f t="shared" si="9"/>
        <v>13306560</v>
      </c>
      <c r="I71" s="108">
        <f t="shared" si="10"/>
        <v>13971888</v>
      </c>
      <c r="J71" s="30">
        <f t="shared" si="11"/>
        <v>29000</v>
      </c>
      <c r="K71" s="31">
        <f t="shared" si="12"/>
        <v>1653300</v>
      </c>
      <c r="L71" s="4"/>
    </row>
    <row r="72" spans="1:12" ht="16.5" x14ac:dyDescent="0.3">
      <c r="A72" s="26">
        <v>71</v>
      </c>
      <c r="B72" s="27">
        <v>1901</v>
      </c>
      <c r="C72" s="27">
        <v>19</v>
      </c>
      <c r="D72" s="27" t="s">
        <v>17</v>
      </c>
      <c r="E72" s="27">
        <v>325</v>
      </c>
      <c r="F72" s="27">
        <f t="shared" si="5"/>
        <v>357.50000000000006</v>
      </c>
      <c r="G72" s="26">
        <f>G71+80</f>
        <v>26640</v>
      </c>
      <c r="H72" s="107">
        <f t="shared" si="9"/>
        <v>8658000</v>
      </c>
      <c r="I72" s="108">
        <f t="shared" si="10"/>
        <v>9090900</v>
      </c>
      <c r="J72" s="30">
        <f t="shared" si="11"/>
        <v>19000</v>
      </c>
      <c r="K72" s="31">
        <f t="shared" si="12"/>
        <v>1072500.0000000002</v>
      </c>
      <c r="L72" s="4"/>
    </row>
    <row r="73" spans="1:12" ht="16.5" x14ac:dyDescent="0.3">
      <c r="A73" s="26">
        <v>72</v>
      </c>
      <c r="B73" s="27">
        <v>1902</v>
      </c>
      <c r="C73" s="27">
        <v>19</v>
      </c>
      <c r="D73" s="27" t="s">
        <v>17</v>
      </c>
      <c r="E73" s="27">
        <v>365</v>
      </c>
      <c r="F73" s="27">
        <f t="shared" si="5"/>
        <v>401.50000000000006</v>
      </c>
      <c r="G73" s="26">
        <f>G72</f>
        <v>26640</v>
      </c>
      <c r="H73" s="107">
        <f t="shared" si="9"/>
        <v>9723600</v>
      </c>
      <c r="I73" s="108">
        <f t="shared" si="10"/>
        <v>10209780</v>
      </c>
      <c r="J73" s="30">
        <f t="shared" si="11"/>
        <v>21500</v>
      </c>
      <c r="K73" s="31">
        <f t="shared" si="12"/>
        <v>1204500.0000000002</v>
      </c>
      <c r="L73" s="4"/>
    </row>
    <row r="74" spans="1:12" ht="16.5" x14ac:dyDescent="0.3">
      <c r="A74" s="26">
        <v>73</v>
      </c>
      <c r="B74" s="27">
        <v>1903</v>
      </c>
      <c r="C74" s="27">
        <v>19</v>
      </c>
      <c r="D74" s="27" t="s">
        <v>14</v>
      </c>
      <c r="E74" s="27">
        <v>501</v>
      </c>
      <c r="F74" s="27">
        <f t="shared" si="5"/>
        <v>551.1</v>
      </c>
      <c r="G74" s="26">
        <f>G73</f>
        <v>26640</v>
      </c>
      <c r="H74" s="107">
        <f t="shared" si="9"/>
        <v>13346640</v>
      </c>
      <c r="I74" s="108">
        <f t="shared" si="10"/>
        <v>14013972</v>
      </c>
      <c r="J74" s="30">
        <f t="shared" si="11"/>
        <v>29000</v>
      </c>
      <c r="K74" s="31">
        <f t="shared" si="12"/>
        <v>1653300</v>
      </c>
      <c r="L74" s="4"/>
    </row>
    <row r="75" spans="1:12" ht="16.5" x14ac:dyDescent="0.3">
      <c r="A75" s="26">
        <v>74</v>
      </c>
      <c r="B75" s="27">
        <v>1904</v>
      </c>
      <c r="C75" s="27">
        <v>19</v>
      </c>
      <c r="D75" s="27" t="s">
        <v>14</v>
      </c>
      <c r="E75" s="27">
        <v>501</v>
      </c>
      <c r="F75" s="27">
        <f t="shared" si="5"/>
        <v>551.1</v>
      </c>
      <c r="G75" s="26">
        <f>G74</f>
        <v>26640</v>
      </c>
      <c r="H75" s="107">
        <f t="shared" si="9"/>
        <v>13346640</v>
      </c>
      <c r="I75" s="108">
        <f t="shared" si="10"/>
        <v>14013972</v>
      </c>
      <c r="J75" s="30">
        <f t="shared" si="11"/>
        <v>29000</v>
      </c>
      <c r="K75" s="31">
        <f t="shared" si="12"/>
        <v>1653300</v>
      </c>
      <c r="L75" s="4"/>
    </row>
    <row r="76" spans="1:12" ht="16.5" x14ac:dyDescent="0.3">
      <c r="A76" s="26">
        <v>75</v>
      </c>
      <c r="B76" s="27">
        <v>2001</v>
      </c>
      <c r="C76" s="27">
        <v>20</v>
      </c>
      <c r="D76" s="27" t="s">
        <v>17</v>
      </c>
      <c r="E76" s="27">
        <v>325</v>
      </c>
      <c r="F76" s="27">
        <f t="shared" si="5"/>
        <v>357.50000000000006</v>
      </c>
      <c r="G76" s="26">
        <f>G75+80</f>
        <v>26720</v>
      </c>
      <c r="H76" s="107">
        <f t="shared" si="9"/>
        <v>8684000</v>
      </c>
      <c r="I76" s="108">
        <f t="shared" si="10"/>
        <v>9118200</v>
      </c>
      <c r="J76" s="30">
        <f t="shared" si="11"/>
        <v>19000</v>
      </c>
      <c r="K76" s="31">
        <f t="shared" si="12"/>
        <v>1072500.0000000002</v>
      </c>
      <c r="L76" s="4"/>
    </row>
    <row r="77" spans="1:12" ht="16.5" x14ac:dyDescent="0.3">
      <c r="A77" s="26">
        <v>76</v>
      </c>
      <c r="B77" s="27">
        <v>2004</v>
      </c>
      <c r="C77" s="27">
        <v>20</v>
      </c>
      <c r="D77" s="27" t="s">
        <v>14</v>
      </c>
      <c r="E77" s="27">
        <v>501</v>
      </c>
      <c r="F77" s="27">
        <f t="shared" si="5"/>
        <v>551.1</v>
      </c>
      <c r="G77" s="26">
        <f>G76</f>
        <v>26720</v>
      </c>
      <c r="H77" s="107">
        <f t="shared" si="9"/>
        <v>13386720</v>
      </c>
      <c r="I77" s="108">
        <f t="shared" si="10"/>
        <v>14056056</v>
      </c>
      <c r="J77" s="30">
        <f t="shared" si="11"/>
        <v>29500</v>
      </c>
      <c r="K77" s="31">
        <f t="shared" si="12"/>
        <v>1653300</v>
      </c>
      <c r="L77" s="4"/>
    </row>
    <row r="78" spans="1:12" x14ac:dyDescent="0.25">
      <c r="A78" s="90" t="s">
        <v>3</v>
      </c>
      <c r="B78" s="91"/>
      <c r="C78" s="91"/>
      <c r="D78" s="92"/>
      <c r="E78" s="32">
        <f t="shared" ref="E78:F78" si="13">SUM(E2:E77)</f>
        <v>32210</v>
      </c>
      <c r="F78" s="32">
        <f t="shared" si="13"/>
        <v>35430.999999999978</v>
      </c>
      <c r="G78" s="32"/>
      <c r="H78" s="109">
        <f t="shared" ref="H78:I78" si="14">SUM(H2:H77)</f>
        <v>835518960</v>
      </c>
      <c r="I78" s="109">
        <f t="shared" si="14"/>
        <v>877294908</v>
      </c>
      <c r="J78" s="30"/>
      <c r="K78" s="35">
        <f>SUM(K2:K77)</f>
        <v>106293000</v>
      </c>
    </row>
    <row r="79" spans="1:12" x14ac:dyDescent="0.25">
      <c r="A79" s="36"/>
      <c r="B79" s="37"/>
      <c r="C79" s="38"/>
      <c r="D79" s="37"/>
      <c r="E79" s="37"/>
      <c r="F79" s="37"/>
      <c r="G79" s="36"/>
      <c r="H79" s="39"/>
      <c r="I79" s="39"/>
      <c r="J79" s="40"/>
      <c r="K79" s="41"/>
    </row>
    <row r="80" spans="1:12" x14ac:dyDescent="0.25">
      <c r="A80" s="36"/>
      <c r="B80" s="37"/>
      <c r="C80" s="38"/>
      <c r="D80" s="42"/>
      <c r="E80" s="43"/>
      <c r="F80" s="43"/>
      <c r="G80" s="36"/>
      <c r="H80" s="44"/>
      <c r="I80" s="44"/>
      <c r="J80" s="45"/>
      <c r="K80" s="46"/>
    </row>
    <row r="81" spans="1:13" ht="16.5" x14ac:dyDescent="0.3">
      <c r="A81" s="36"/>
      <c r="B81" s="37"/>
      <c r="C81" s="38"/>
      <c r="L81" s="4"/>
    </row>
    <row r="82" spans="1:13" ht="16.5" x14ac:dyDescent="0.3">
      <c r="A82" s="36"/>
      <c r="B82" s="37"/>
      <c r="C82" s="38"/>
      <c r="L82" s="4"/>
    </row>
    <row r="83" spans="1:13" ht="17.25" thickBot="1" x14ac:dyDescent="0.35">
      <c r="A83" s="36"/>
      <c r="B83" s="37"/>
      <c r="C83" s="38"/>
      <c r="L83" s="4"/>
    </row>
    <row r="84" spans="1:13" ht="15.75" thickBot="1" x14ac:dyDescent="0.3">
      <c r="A84" s="36"/>
      <c r="B84" s="37"/>
      <c r="C84" s="38"/>
      <c r="F84" s="3"/>
      <c r="K84" s="9"/>
      <c r="L84" s="52"/>
      <c r="M84" s="10"/>
    </row>
    <row r="85" spans="1:13" ht="15.75" thickBot="1" x14ac:dyDescent="0.3">
      <c r="A85" s="36"/>
      <c r="B85" s="37"/>
      <c r="C85" s="38"/>
      <c r="L85" s="52"/>
      <c r="M85" s="10"/>
    </row>
    <row r="86" spans="1:13" ht="15.75" thickBot="1" x14ac:dyDescent="0.3">
      <c r="A86" s="36"/>
      <c r="B86" s="37"/>
      <c r="C86" s="38"/>
      <c r="L86" s="52"/>
      <c r="M86" s="10"/>
    </row>
    <row r="87" spans="1:13" ht="15.75" thickBot="1" x14ac:dyDescent="0.3">
      <c r="A87" s="36"/>
      <c r="B87" s="37"/>
      <c r="C87" s="38"/>
      <c r="L87" s="52"/>
      <c r="M87" s="10"/>
    </row>
    <row r="88" spans="1:13" ht="15.75" thickBot="1" x14ac:dyDescent="0.3">
      <c r="A88" s="36"/>
      <c r="B88" s="37"/>
      <c r="C88" s="38"/>
      <c r="L88" s="52"/>
      <c r="M88" s="10"/>
    </row>
    <row r="89" spans="1:13" ht="15.75" thickBot="1" x14ac:dyDescent="0.3">
      <c r="A89" s="36"/>
      <c r="B89" s="37"/>
      <c r="C89" s="38"/>
      <c r="L89" s="52"/>
      <c r="M89" s="10"/>
    </row>
    <row r="90" spans="1:13" ht="15.75" thickBot="1" x14ac:dyDescent="0.3">
      <c r="A90" s="36"/>
      <c r="B90" s="37"/>
      <c r="C90" s="38"/>
      <c r="L90" s="52"/>
      <c r="M90" s="10"/>
    </row>
    <row r="91" spans="1:13" ht="15.75" thickBot="1" x14ac:dyDescent="0.3">
      <c r="A91" s="36"/>
      <c r="B91" s="37"/>
      <c r="C91" s="38"/>
      <c r="L91" s="52"/>
      <c r="M91" s="10"/>
    </row>
    <row r="92" spans="1:13" ht="15.75" thickBot="1" x14ac:dyDescent="0.3">
      <c r="A92" s="36"/>
      <c r="B92" s="37"/>
      <c r="C92" s="38"/>
      <c r="L92" s="52"/>
      <c r="M92" s="10"/>
    </row>
    <row r="93" spans="1:13" ht="15.75" thickBot="1" x14ac:dyDescent="0.3">
      <c r="A93" s="36"/>
      <c r="B93" s="37"/>
      <c r="C93" s="38"/>
      <c r="L93" s="52"/>
      <c r="M93" s="10"/>
    </row>
    <row r="94" spans="1:13" ht="15.75" thickBot="1" x14ac:dyDescent="0.3">
      <c r="A94" s="36"/>
      <c r="B94" s="37"/>
      <c r="C94" s="38"/>
      <c r="L94" s="52"/>
      <c r="M94" s="10"/>
    </row>
    <row r="95" spans="1:13" ht="16.5" x14ac:dyDescent="0.3">
      <c r="A95" s="36"/>
      <c r="B95" s="37"/>
      <c r="C95" s="38"/>
      <c r="L95" s="4"/>
    </row>
    <row r="96" spans="1:13" ht="16.5" x14ac:dyDescent="0.3">
      <c r="A96" s="36"/>
      <c r="B96" s="37"/>
      <c r="C96" s="38"/>
      <c r="L96" s="4"/>
    </row>
    <row r="97" spans="1:13" ht="16.5" x14ac:dyDescent="0.3">
      <c r="A97" s="36"/>
      <c r="B97" s="37"/>
      <c r="C97" s="38"/>
      <c r="L97" s="4"/>
    </row>
    <row r="98" spans="1:13" ht="16.5" x14ac:dyDescent="0.3">
      <c r="A98" s="36"/>
      <c r="B98" s="37"/>
      <c r="C98" s="38"/>
      <c r="L98" s="4"/>
    </row>
    <row r="99" spans="1:13" ht="16.5" x14ac:dyDescent="0.3">
      <c r="A99" s="36"/>
      <c r="B99" s="37"/>
      <c r="C99" s="38"/>
      <c r="L99" s="4"/>
    </row>
    <row r="100" spans="1:13" ht="16.5" x14ac:dyDescent="0.3">
      <c r="A100" s="36"/>
      <c r="B100" s="37"/>
      <c r="C100" s="38"/>
      <c r="L100" s="4"/>
    </row>
    <row r="101" spans="1:13" ht="16.5" x14ac:dyDescent="0.3">
      <c r="A101" s="36"/>
      <c r="B101" s="37"/>
      <c r="C101" s="38"/>
      <c r="L101" s="4"/>
    </row>
    <row r="102" spans="1:13" ht="16.5" x14ac:dyDescent="0.3">
      <c r="A102" s="36"/>
      <c r="B102" s="37"/>
      <c r="C102" s="38"/>
      <c r="L102" s="4"/>
    </row>
    <row r="103" spans="1:13" ht="16.5" x14ac:dyDescent="0.3">
      <c r="A103" s="36"/>
      <c r="B103" s="37"/>
      <c r="C103" s="38"/>
      <c r="L103" s="4"/>
    </row>
    <row r="104" spans="1:13" ht="16.5" x14ac:dyDescent="0.3">
      <c r="A104" s="36"/>
      <c r="B104" s="37"/>
      <c r="C104" s="38"/>
      <c r="L104" s="4"/>
    </row>
    <row r="105" spans="1:13" ht="16.5" x14ac:dyDescent="0.3">
      <c r="A105" s="36"/>
      <c r="B105" s="37"/>
      <c r="C105" s="38"/>
      <c r="L105" s="4"/>
    </row>
    <row r="106" spans="1:13" ht="16.5" x14ac:dyDescent="0.3">
      <c r="A106" s="36"/>
      <c r="B106" s="37"/>
      <c r="C106" s="38"/>
      <c r="L106" s="4"/>
    </row>
    <row r="107" spans="1:13" ht="16.5" x14ac:dyDescent="0.3">
      <c r="A107" s="36"/>
      <c r="B107" s="37"/>
      <c r="C107" s="38"/>
      <c r="L107" s="4"/>
    </row>
    <row r="108" spans="1:13" ht="16.5" x14ac:dyDescent="0.3">
      <c r="A108" s="36"/>
      <c r="B108" s="37"/>
      <c r="C108" s="38"/>
      <c r="L108" s="4"/>
      <c r="M108" s="6"/>
    </row>
    <row r="109" spans="1:13" ht="16.5" x14ac:dyDescent="0.3">
      <c r="A109" s="36"/>
      <c r="B109" s="37"/>
      <c r="C109" s="38"/>
      <c r="L109" s="4"/>
      <c r="M109" s="11"/>
    </row>
    <row r="110" spans="1:13" ht="16.5" x14ac:dyDescent="0.3">
      <c r="A110" s="36"/>
      <c r="B110" s="37"/>
      <c r="C110" s="38"/>
      <c r="L110" s="4"/>
      <c r="M110" s="11"/>
    </row>
    <row r="111" spans="1:13" ht="16.5" x14ac:dyDescent="0.3">
      <c r="A111" s="36"/>
      <c r="B111" s="37"/>
      <c r="C111" s="38"/>
      <c r="L111" s="4"/>
      <c r="M111" s="6"/>
    </row>
    <row r="112" spans="1:13" x14ac:dyDescent="0.25">
      <c r="A112" s="42"/>
      <c r="B112" s="37"/>
      <c r="C112" s="38"/>
    </row>
    <row r="113" spans="2:3" x14ac:dyDescent="0.25">
      <c r="B113" s="37"/>
      <c r="C113" s="38"/>
    </row>
    <row r="114" spans="2:3" x14ac:dyDescent="0.25">
      <c r="B114" s="37"/>
      <c r="C114" s="38"/>
    </row>
  </sheetData>
  <mergeCells count="1">
    <mergeCell ref="A78:D7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394E5-764D-4250-88B3-B18468501097}">
  <dimension ref="A1:P114"/>
  <sheetViews>
    <sheetView topLeftCell="A59" zoomScale="160" zoomScaleNormal="160" workbookViewId="0">
      <selection activeCell="K78" sqref="K78"/>
    </sheetView>
  </sheetViews>
  <sheetFormatPr defaultRowHeight="15" x14ac:dyDescent="0.25"/>
  <cols>
    <col min="1" max="1" width="4.7109375" style="73" customWidth="1"/>
    <col min="2" max="2" width="5.140625" style="118" customWidth="1"/>
    <col min="3" max="3" width="4.42578125" style="122" customWidth="1"/>
    <col min="4" max="4" width="6.42578125" style="118" customWidth="1"/>
    <col min="5" max="5" width="7" style="119" customWidth="1"/>
    <col min="6" max="6" width="5.85546875" style="120" customWidth="1"/>
    <col min="7" max="7" width="7.140625" style="74" customWidth="1"/>
    <col min="8" max="8" width="15.28515625" style="74" customWidth="1"/>
    <col min="9" max="9" width="15.42578125" style="74" customWidth="1"/>
    <col min="10" max="10" width="7.7109375" style="74" customWidth="1"/>
    <col min="11" max="11" width="11.42578125" style="74" customWidth="1"/>
    <col min="13" max="13" width="17.5703125" customWidth="1"/>
    <col min="16" max="16" width="9.140625" style="3"/>
    <col min="17" max="17" width="16.140625" customWidth="1"/>
  </cols>
  <sheetData>
    <row r="1" spans="1:13" ht="51.75" customHeight="1" x14ac:dyDescent="0.25">
      <c r="A1" s="56" t="s">
        <v>1</v>
      </c>
      <c r="B1" s="111" t="s">
        <v>0</v>
      </c>
      <c r="C1" s="112" t="s">
        <v>2</v>
      </c>
      <c r="D1" s="112" t="s">
        <v>13</v>
      </c>
      <c r="E1" s="112" t="s">
        <v>31</v>
      </c>
      <c r="F1" s="112" t="s">
        <v>11</v>
      </c>
      <c r="G1" s="56" t="s">
        <v>21</v>
      </c>
      <c r="H1" s="57" t="s">
        <v>22</v>
      </c>
      <c r="I1" s="58" t="s">
        <v>23</v>
      </c>
      <c r="J1" s="59" t="s">
        <v>24</v>
      </c>
      <c r="K1" s="59" t="s">
        <v>25</v>
      </c>
      <c r="L1" s="5"/>
    </row>
    <row r="2" spans="1:13" ht="16.5" x14ac:dyDescent="0.3">
      <c r="A2" s="60">
        <v>1</v>
      </c>
      <c r="B2" s="104">
        <v>101</v>
      </c>
      <c r="C2" s="104">
        <v>1</v>
      </c>
      <c r="D2" s="104" t="s">
        <v>14</v>
      </c>
      <c r="E2" s="104">
        <v>501</v>
      </c>
      <c r="F2" s="104">
        <f>E2*1.1</f>
        <v>551.1</v>
      </c>
      <c r="G2" s="60">
        <v>25200</v>
      </c>
      <c r="H2" s="110">
        <f>E2*G2</f>
        <v>12625200</v>
      </c>
      <c r="I2" s="62">
        <f>H2*1.05</f>
        <v>13256460</v>
      </c>
      <c r="J2" s="61">
        <f>MROUND((I2*0.025/12),500)</f>
        <v>27500</v>
      </c>
      <c r="K2" s="62">
        <f>F2*3000</f>
        <v>1653300</v>
      </c>
      <c r="L2" s="4"/>
      <c r="M2" s="9"/>
    </row>
    <row r="3" spans="1:13" ht="16.5" x14ac:dyDescent="0.3">
      <c r="A3" s="60">
        <v>2</v>
      </c>
      <c r="B3" s="104">
        <v>102</v>
      </c>
      <c r="C3" s="104">
        <v>1</v>
      </c>
      <c r="D3" s="104" t="s">
        <v>14</v>
      </c>
      <c r="E3" s="104">
        <v>501</v>
      </c>
      <c r="F3" s="104">
        <f t="shared" ref="F3:F56" si="0">E3*1.1</f>
        <v>551.1</v>
      </c>
      <c r="G3" s="60">
        <f>G2</f>
        <v>25200</v>
      </c>
      <c r="H3" s="110">
        <f t="shared" ref="H3:H56" si="1">E3*G3</f>
        <v>12625200</v>
      </c>
      <c r="I3" s="62">
        <f t="shared" ref="I3:I56" si="2">H3*1.05</f>
        <v>13256460</v>
      </c>
      <c r="J3" s="61">
        <f t="shared" ref="J3:J56" si="3">MROUND((I3*0.025/12),500)</f>
        <v>27500</v>
      </c>
      <c r="K3" s="62">
        <f t="shared" ref="K3:K56" si="4">F3*3000</f>
        <v>1653300</v>
      </c>
      <c r="L3" s="4"/>
      <c r="M3" s="9"/>
    </row>
    <row r="4" spans="1:13" ht="16.5" x14ac:dyDescent="0.3">
      <c r="A4" s="60">
        <v>3</v>
      </c>
      <c r="B4" s="104">
        <v>103</v>
      </c>
      <c r="C4" s="104">
        <v>1</v>
      </c>
      <c r="D4" s="104" t="s">
        <v>17</v>
      </c>
      <c r="E4" s="104">
        <v>365</v>
      </c>
      <c r="F4" s="104">
        <f t="shared" si="0"/>
        <v>401.50000000000006</v>
      </c>
      <c r="G4" s="60">
        <f>G3</f>
        <v>25200</v>
      </c>
      <c r="H4" s="110">
        <f t="shared" si="1"/>
        <v>9198000</v>
      </c>
      <c r="I4" s="62">
        <f t="shared" si="2"/>
        <v>9657900</v>
      </c>
      <c r="J4" s="61">
        <f t="shared" si="3"/>
        <v>20000</v>
      </c>
      <c r="K4" s="62">
        <f t="shared" si="4"/>
        <v>1204500.0000000002</v>
      </c>
      <c r="L4" s="4"/>
      <c r="M4" s="9"/>
    </row>
    <row r="5" spans="1:13" ht="16.5" x14ac:dyDescent="0.3">
      <c r="A5" s="60">
        <v>4</v>
      </c>
      <c r="B5" s="104">
        <v>104</v>
      </c>
      <c r="C5" s="104">
        <v>1</v>
      </c>
      <c r="D5" s="104" t="s">
        <v>17</v>
      </c>
      <c r="E5" s="104">
        <v>325</v>
      </c>
      <c r="F5" s="104">
        <f t="shared" si="0"/>
        <v>357.50000000000006</v>
      </c>
      <c r="G5" s="60">
        <f>G4</f>
        <v>25200</v>
      </c>
      <c r="H5" s="110">
        <f t="shared" si="1"/>
        <v>8190000</v>
      </c>
      <c r="I5" s="62">
        <f t="shared" si="2"/>
        <v>8599500</v>
      </c>
      <c r="J5" s="61">
        <f t="shared" si="3"/>
        <v>18000</v>
      </c>
      <c r="K5" s="62">
        <f t="shared" si="4"/>
        <v>1072500.0000000002</v>
      </c>
      <c r="L5" s="4"/>
    </row>
    <row r="6" spans="1:13" ht="16.5" x14ac:dyDescent="0.3">
      <c r="A6" s="60">
        <v>5</v>
      </c>
      <c r="B6" s="104">
        <v>201</v>
      </c>
      <c r="C6" s="104">
        <v>2</v>
      </c>
      <c r="D6" s="104" t="s">
        <v>14</v>
      </c>
      <c r="E6" s="104">
        <v>501</v>
      </c>
      <c r="F6" s="104">
        <f t="shared" si="0"/>
        <v>551.1</v>
      </c>
      <c r="G6" s="60">
        <f>G5+80</f>
        <v>25280</v>
      </c>
      <c r="H6" s="110">
        <f t="shared" si="1"/>
        <v>12665280</v>
      </c>
      <c r="I6" s="62">
        <f t="shared" si="2"/>
        <v>13298544</v>
      </c>
      <c r="J6" s="61">
        <f t="shared" si="3"/>
        <v>27500</v>
      </c>
      <c r="K6" s="62">
        <f t="shared" si="4"/>
        <v>1653300</v>
      </c>
      <c r="L6" s="4"/>
      <c r="M6" s="12"/>
    </row>
    <row r="7" spans="1:13" ht="16.5" x14ac:dyDescent="0.3">
      <c r="A7" s="60">
        <v>6</v>
      </c>
      <c r="B7" s="104">
        <v>202</v>
      </c>
      <c r="C7" s="104">
        <v>2</v>
      </c>
      <c r="D7" s="104" t="s">
        <v>14</v>
      </c>
      <c r="E7" s="104">
        <v>501</v>
      </c>
      <c r="F7" s="104">
        <f t="shared" si="0"/>
        <v>551.1</v>
      </c>
      <c r="G7" s="60">
        <f>G6</f>
        <v>25280</v>
      </c>
      <c r="H7" s="110">
        <f t="shared" si="1"/>
        <v>12665280</v>
      </c>
      <c r="I7" s="62">
        <f t="shared" si="2"/>
        <v>13298544</v>
      </c>
      <c r="J7" s="61">
        <f t="shared" si="3"/>
        <v>27500</v>
      </c>
      <c r="K7" s="62">
        <f t="shared" si="4"/>
        <v>1653300</v>
      </c>
      <c r="L7" s="4"/>
    </row>
    <row r="8" spans="1:13" ht="16.5" x14ac:dyDescent="0.3">
      <c r="A8" s="60">
        <v>7</v>
      </c>
      <c r="B8" s="104">
        <v>203</v>
      </c>
      <c r="C8" s="104">
        <v>2</v>
      </c>
      <c r="D8" s="104" t="s">
        <v>17</v>
      </c>
      <c r="E8" s="104">
        <v>365</v>
      </c>
      <c r="F8" s="104">
        <f t="shared" si="0"/>
        <v>401.50000000000006</v>
      </c>
      <c r="G8" s="60">
        <f>G7</f>
        <v>25280</v>
      </c>
      <c r="H8" s="110">
        <f t="shared" si="1"/>
        <v>9227200</v>
      </c>
      <c r="I8" s="62">
        <f t="shared" si="2"/>
        <v>9688560</v>
      </c>
      <c r="J8" s="61">
        <f t="shared" si="3"/>
        <v>20000</v>
      </c>
      <c r="K8" s="62">
        <f t="shared" si="4"/>
        <v>1204500.0000000002</v>
      </c>
      <c r="L8" s="4"/>
    </row>
    <row r="9" spans="1:13" ht="16.5" x14ac:dyDescent="0.3">
      <c r="A9" s="60">
        <v>8</v>
      </c>
      <c r="B9" s="104">
        <v>204</v>
      </c>
      <c r="C9" s="104">
        <v>2</v>
      </c>
      <c r="D9" s="104" t="s">
        <v>17</v>
      </c>
      <c r="E9" s="104">
        <v>325</v>
      </c>
      <c r="F9" s="104">
        <f t="shared" si="0"/>
        <v>357.50000000000006</v>
      </c>
      <c r="G9" s="60">
        <f>G8</f>
        <v>25280</v>
      </c>
      <c r="H9" s="110">
        <f t="shared" si="1"/>
        <v>8216000</v>
      </c>
      <c r="I9" s="62">
        <f t="shared" si="2"/>
        <v>8626800</v>
      </c>
      <c r="J9" s="61">
        <f t="shared" si="3"/>
        <v>18000</v>
      </c>
      <c r="K9" s="62">
        <f t="shared" si="4"/>
        <v>1072500.0000000002</v>
      </c>
      <c r="L9" s="4"/>
    </row>
    <row r="10" spans="1:13" ht="16.5" x14ac:dyDescent="0.3">
      <c r="A10" s="60">
        <v>9</v>
      </c>
      <c r="B10" s="104">
        <v>301</v>
      </c>
      <c r="C10" s="104">
        <v>3</v>
      </c>
      <c r="D10" s="104" t="s">
        <v>14</v>
      </c>
      <c r="E10" s="104">
        <v>501</v>
      </c>
      <c r="F10" s="104">
        <f t="shared" si="0"/>
        <v>551.1</v>
      </c>
      <c r="G10" s="60">
        <f>G9+80</f>
        <v>25360</v>
      </c>
      <c r="H10" s="110">
        <f t="shared" si="1"/>
        <v>12705360</v>
      </c>
      <c r="I10" s="62">
        <f t="shared" si="2"/>
        <v>13340628</v>
      </c>
      <c r="J10" s="61">
        <f t="shared" si="3"/>
        <v>28000</v>
      </c>
      <c r="K10" s="62">
        <f t="shared" si="4"/>
        <v>1653300</v>
      </c>
      <c r="L10" s="4"/>
    </row>
    <row r="11" spans="1:13" ht="16.5" x14ac:dyDescent="0.3">
      <c r="A11" s="60">
        <v>10</v>
      </c>
      <c r="B11" s="104">
        <v>302</v>
      </c>
      <c r="C11" s="104">
        <v>3</v>
      </c>
      <c r="D11" s="104" t="s">
        <v>14</v>
      </c>
      <c r="E11" s="104">
        <v>501</v>
      </c>
      <c r="F11" s="104">
        <f t="shared" si="0"/>
        <v>551.1</v>
      </c>
      <c r="G11" s="60">
        <f>G10</f>
        <v>25360</v>
      </c>
      <c r="H11" s="110">
        <f t="shared" si="1"/>
        <v>12705360</v>
      </c>
      <c r="I11" s="62">
        <f t="shared" si="2"/>
        <v>13340628</v>
      </c>
      <c r="J11" s="61">
        <f t="shared" si="3"/>
        <v>28000</v>
      </c>
      <c r="K11" s="62">
        <f t="shared" si="4"/>
        <v>1653300</v>
      </c>
      <c r="L11" s="4"/>
    </row>
    <row r="12" spans="1:13" ht="16.5" x14ac:dyDescent="0.3">
      <c r="A12" s="60">
        <v>11</v>
      </c>
      <c r="B12" s="104">
        <v>303</v>
      </c>
      <c r="C12" s="104">
        <v>3</v>
      </c>
      <c r="D12" s="104" t="s">
        <v>17</v>
      </c>
      <c r="E12" s="104">
        <v>365</v>
      </c>
      <c r="F12" s="104">
        <f t="shared" si="0"/>
        <v>401.50000000000006</v>
      </c>
      <c r="G12" s="60">
        <f>G11</f>
        <v>25360</v>
      </c>
      <c r="H12" s="110">
        <f t="shared" si="1"/>
        <v>9256400</v>
      </c>
      <c r="I12" s="62">
        <f t="shared" si="2"/>
        <v>9719220</v>
      </c>
      <c r="J12" s="61">
        <f t="shared" si="3"/>
        <v>20000</v>
      </c>
      <c r="K12" s="62">
        <f t="shared" si="4"/>
        <v>1204500.0000000002</v>
      </c>
      <c r="L12" s="4"/>
    </row>
    <row r="13" spans="1:13" ht="16.5" x14ac:dyDescent="0.3">
      <c r="A13" s="60">
        <v>12</v>
      </c>
      <c r="B13" s="104">
        <v>304</v>
      </c>
      <c r="C13" s="104">
        <v>3</v>
      </c>
      <c r="D13" s="104" t="s">
        <v>17</v>
      </c>
      <c r="E13" s="104">
        <v>325</v>
      </c>
      <c r="F13" s="104">
        <f t="shared" si="0"/>
        <v>357.50000000000006</v>
      </c>
      <c r="G13" s="60">
        <f>G12</f>
        <v>25360</v>
      </c>
      <c r="H13" s="110">
        <f t="shared" si="1"/>
        <v>8242000</v>
      </c>
      <c r="I13" s="62">
        <f t="shared" si="2"/>
        <v>8654100</v>
      </c>
      <c r="J13" s="61">
        <f t="shared" si="3"/>
        <v>18000</v>
      </c>
      <c r="K13" s="62">
        <f t="shared" si="4"/>
        <v>1072500.0000000002</v>
      </c>
      <c r="L13" s="4"/>
    </row>
    <row r="14" spans="1:13" ht="16.5" x14ac:dyDescent="0.3">
      <c r="A14" s="60">
        <v>13</v>
      </c>
      <c r="B14" s="104">
        <v>401</v>
      </c>
      <c r="C14" s="104">
        <v>4</v>
      </c>
      <c r="D14" s="104" t="s">
        <v>14</v>
      </c>
      <c r="E14" s="104">
        <v>501</v>
      </c>
      <c r="F14" s="104">
        <f t="shared" si="0"/>
        <v>551.1</v>
      </c>
      <c r="G14" s="60">
        <f>G13+80</f>
        <v>25440</v>
      </c>
      <c r="H14" s="110">
        <f t="shared" si="1"/>
        <v>12745440</v>
      </c>
      <c r="I14" s="62">
        <f t="shared" si="2"/>
        <v>13382712</v>
      </c>
      <c r="J14" s="61">
        <f t="shared" si="3"/>
        <v>28000</v>
      </c>
      <c r="K14" s="62">
        <f t="shared" si="4"/>
        <v>1653300</v>
      </c>
      <c r="L14" s="4"/>
    </row>
    <row r="15" spans="1:13" ht="16.5" x14ac:dyDescent="0.3">
      <c r="A15" s="60">
        <v>14</v>
      </c>
      <c r="B15" s="104">
        <v>402</v>
      </c>
      <c r="C15" s="104">
        <v>4</v>
      </c>
      <c r="D15" s="104" t="s">
        <v>14</v>
      </c>
      <c r="E15" s="104">
        <v>501</v>
      </c>
      <c r="F15" s="104">
        <f t="shared" si="0"/>
        <v>551.1</v>
      </c>
      <c r="G15" s="60">
        <f>G14</f>
        <v>25440</v>
      </c>
      <c r="H15" s="110">
        <f t="shared" si="1"/>
        <v>12745440</v>
      </c>
      <c r="I15" s="62">
        <f t="shared" si="2"/>
        <v>13382712</v>
      </c>
      <c r="J15" s="61">
        <f t="shared" si="3"/>
        <v>28000</v>
      </c>
      <c r="K15" s="62">
        <f t="shared" si="4"/>
        <v>1653300</v>
      </c>
      <c r="L15" s="4"/>
      <c r="M15" s="12"/>
    </row>
    <row r="16" spans="1:13" ht="16.5" x14ac:dyDescent="0.3">
      <c r="A16" s="60">
        <v>15</v>
      </c>
      <c r="B16" s="104">
        <v>403</v>
      </c>
      <c r="C16" s="104">
        <v>4</v>
      </c>
      <c r="D16" s="104" t="s">
        <v>17</v>
      </c>
      <c r="E16" s="104">
        <v>365</v>
      </c>
      <c r="F16" s="104">
        <f t="shared" si="0"/>
        <v>401.50000000000006</v>
      </c>
      <c r="G16" s="60">
        <f>G15</f>
        <v>25440</v>
      </c>
      <c r="H16" s="110">
        <f t="shared" si="1"/>
        <v>9285600</v>
      </c>
      <c r="I16" s="62">
        <f t="shared" si="2"/>
        <v>9749880</v>
      </c>
      <c r="J16" s="61">
        <f t="shared" si="3"/>
        <v>20500</v>
      </c>
      <c r="K16" s="62">
        <f t="shared" si="4"/>
        <v>1204500.0000000002</v>
      </c>
      <c r="L16" s="4"/>
    </row>
    <row r="17" spans="1:12" ht="16.5" x14ac:dyDescent="0.3">
      <c r="A17" s="60">
        <v>16</v>
      </c>
      <c r="B17" s="104">
        <v>404</v>
      </c>
      <c r="C17" s="104">
        <v>4</v>
      </c>
      <c r="D17" s="104" t="s">
        <v>17</v>
      </c>
      <c r="E17" s="104">
        <v>325</v>
      </c>
      <c r="F17" s="104">
        <f t="shared" si="0"/>
        <v>357.50000000000006</v>
      </c>
      <c r="G17" s="60">
        <f>G16</f>
        <v>25440</v>
      </c>
      <c r="H17" s="110">
        <f t="shared" si="1"/>
        <v>8268000</v>
      </c>
      <c r="I17" s="62">
        <f t="shared" si="2"/>
        <v>8681400</v>
      </c>
      <c r="J17" s="61">
        <f t="shared" si="3"/>
        <v>18000</v>
      </c>
      <c r="K17" s="62">
        <f t="shared" si="4"/>
        <v>1072500.0000000002</v>
      </c>
      <c r="L17" s="4"/>
    </row>
    <row r="18" spans="1:12" ht="16.5" x14ac:dyDescent="0.3">
      <c r="A18" s="60">
        <v>17</v>
      </c>
      <c r="B18" s="104">
        <v>501</v>
      </c>
      <c r="C18" s="104">
        <v>5</v>
      </c>
      <c r="D18" s="104" t="s">
        <v>14</v>
      </c>
      <c r="E18" s="104">
        <v>501</v>
      </c>
      <c r="F18" s="104">
        <f t="shared" si="0"/>
        <v>551.1</v>
      </c>
      <c r="G18" s="60">
        <f>G17+80</f>
        <v>25520</v>
      </c>
      <c r="H18" s="110">
        <f t="shared" si="1"/>
        <v>12785520</v>
      </c>
      <c r="I18" s="62">
        <f t="shared" si="2"/>
        <v>13424796</v>
      </c>
      <c r="J18" s="61">
        <f t="shared" si="3"/>
        <v>28000</v>
      </c>
      <c r="K18" s="62">
        <f t="shared" si="4"/>
        <v>1653300</v>
      </c>
      <c r="L18" s="4"/>
    </row>
    <row r="19" spans="1:12" ht="16.5" x14ac:dyDescent="0.3">
      <c r="A19" s="60">
        <v>18</v>
      </c>
      <c r="B19" s="104">
        <v>502</v>
      </c>
      <c r="C19" s="104">
        <v>5</v>
      </c>
      <c r="D19" s="104" t="s">
        <v>14</v>
      </c>
      <c r="E19" s="104">
        <v>501</v>
      </c>
      <c r="F19" s="104">
        <f t="shared" si="0"/>
        <v>551.1</v>
      </c>
      <c r="G19" s="60">
        <f>G18</f>
        <v>25520</v>
      </c>
      <c r="H19" s="110">
        <f t="shared" si="1"/>
        <v>12785520</v>
      </c>
      <c r="I19" s="62">
        <f t="shared" si="2"/>
        <v>13424796</v>
      </c>
      <c r="J19" s="61">
        <f t="shared" si="3"/>
        <v>28000</v>
      </c>
      <c r="K19" s="62">
        <f t="shared" si="4"/>
        <v>1653300</v>
      </c>
      <c r="L19" s="4"/>
    </row>
    <row r="20" spans="1:12" ht="16.5" x14ac:dyDescent="0.3">
      <c r="A20" s="60">
        <v>19</v>
      </c>
      <c r="B20" s="104">
        <v>503</v>
      </c>
      <c r="C20" s="104">
        <v>5</v>
      </c>
      <c r="D20" s="104" t="s">
        <v>17</v>
      </c>
      <c r="E20" s="104">
        <v>365</v>
      </c>
      <c r="F20" s="104">
        <f t="shared" si="0"/>
        <v>401.50000000000006</v>
      </c>
      <c r="G20" s="60">
        <f>G19</f>
        <v>25520</v>
      </c>
      <c r="H20" s="110">
        <f t="shared" si="1"/>
        <v>9314800</v>
      </c>
      <c r="I20" s="62">
        <f t="shared" si="2"/>
        <v>9780540</v>
      </c>
      <c r="J20" s="61">
        <f t="shared" si="3"/>
        <v>20500</v>
      </c>
      <c r="K20" s="62">
        <f t="shared" si="4"/>
        <v>1204500.0000000002</v>
      </c>
      <c r="L20" s="4"/>
    </row>
    <row r="21" spans="1:12" ht="16.5" x14ac:dyDescent="0.3">
      <c r="A21" s="60">
        <v>20</v>
      </c>
      <c r="B21" s="104">
        <v>504</v>
      </c>
      <c r="C21" s="104">
        <v>5</v>
      </c>
      <c r="D21" s="104" t="s">
        <v>17</v>
      </c>
      <c r="E21" s="104">
        <v>325</v>
      </c>
      <c r="F21" s="104">
        <f t="shared" si="0"/>
        <v>357.50000000000006</v>
      </c>
      <c r="G21" s="60">
        <f>G20</f>
        <v>25520</v>
      </c>
      <c r="H21" s="110">
        <f t="shared" si="1"/>
        <v>8294000</v>
      </c>
      <c r="I21" s="62">
        <f t="shared" si="2"/>
        <v>8708700</v>
      </c>
      <c r="J21" s="61">
        <f t="shared" si="3"/>
        <v>18000</v>
      </c>
      <c r="K21" s="62">
        <f t="shared" si="4"/>
        <v>1072500.0000000002</v>
      </c>
      <c r="L21" s="4"/>
    </row>
    <row r="22" spans="1:12" ht="16.5" x14ac:dyDescent="0.3">
      <c r="A22" s="60">
        <v>21</v>
      </c>
      <c r="B22" s="104">
        <v>601</v>
      </c>
      <c r="C22" s="104">
        <v>6</v>
      </c>
      <c r="D22" s="104" t="s">
        <v>14</v>
      </c>
      <c r="E22" s="104">
        <v>501</v>
      </c>
      <c r="F22" s="104">
        <f t="shared" si="0"/>
        <v>551.1</v>
      </c>
      <c r="G22" s="60">
        <f>G21+80</f>
        <v>25600</v>
      </c>
      <c r="H22" s="110">
        <f t="shared" si="1"/>
        <v>12825600</v>
      </c>
      <c r="I22" s="62">
        <f t="shared" si="2"/>
        <v>13466880</v>
      </c>
      <c r="J22" s="61">
        <f t="shared" si="3"/>
        <v>28000</v>
      </c>
      <c r="K22" s="62">
        <f t="shared" si="4"/>
        <v>1653300</v>
      </c>
      <c r="L22" s="4"/>
    </row>
    <row r="23" spans="1:12" ht="16.5" x14ac:dyDescent="0.3">
      <c r="A23" s="60">
        <v>22</v>
      </c>
      <c r="B23" s="104">
        <v>602</v>
      </c>
      <c r="C23" s="104">
        <v>6</v>
      </c>
      <c r="D23" s="104" t="s">
        <v>14</v>
      </c>
      <c r="E23" s="104">
        <v>501</v>
      </c>
      <c r="F23" s="104">
        <f t="shared" si="0"/>
        <v>551.1</v>
      </c>
      <c r="G23" s="60">
        <f>G22</f>
        <v>25600</v>
      </c>
      <c r="H23" s="110">
        <f t="shared" si="1"/>
        <v>12825600</v>
      </c>
      <c r="I23" s="62">
        <f t="shared" si="2"/>
        <v>13466880</v>
      </c>
      <c r="J23" s="61">
        <f t="shared" si="3"/>
        <v>28000</v>
      </c>
      <c r="K23" s="62">
        <f t="shared" si="4"/>
        <v>1653300</v>
      </c>
      <c r="L23" s="4"/>
    </row>
    <row r="24" spans="1:12" ht="16.5" x14ac:dyDescent="0.3">
      <c r="A24" s="60">
        <v>23</v>
      </c>
      <c r="B24" s="104">
        <v>603</v>
      </c>
      <c r="C24" s="104">
        <v>6</v>
      </c>
      <c r="D24" s="104" t="s">
        <v>17</v>
      </c>
      <c r="E24" s="104">
        <v>365</v>
      </c>
      <c r="F24" s="104">
        <f t="shared" si="0"/>
        <v>401.50000000000006</v>
      </c>
      <c r="G24" s="60">
        <f>G23</f>
        <v>25600</v>
      </c>
      <c r="H24" s="110">
        <f t="shared" si="1"/>
        <v>9344000</v>
      </c>
      <c r="I24" s="62">
        <f t="shared" si="2"/>
        <v>9811200</v>
      </c>
      <c r="J24" s="61">
        <f t="shared" si="3"/>
        <v>20500</v>
      </c>
      <c r="K24" s="62">
        <f t="shared" si="4"/>
        <v>1204500.0000000002</v>
      </c>
      <c r="L24" s="4"/>
    </row>
    <row r="25" spans="1:12" ht="16.5" x14ac:dyDescent="0.3">
      <c r="A25" s="60">
        <v>24</v>
      </c>
      <c r="B25" s="104">
        <v>604</v>
      </c>
      <c r="C25" s="104">
        <v>6</v>
      </c>
      <c r="D25" s="104" t="s">
        <v>17</v>
      </c>
      <c r="E25" s="104">
        <v>325</v>
      </c>
      <c r="F25" s="104">
        <f t="shared" si="0"/>
        <v>357.50000000000006</v>
      </c>
      <c r="G25" s="60">
        <f>G24</f>
        <v>25600</v>
      </c>
      <c r="H25" s="110">
        <f t="shared" si="1"/>
        <v>8320000</v>
      </c>
      <c r="I25" s="62">
        <f t="shared" si="2"/>
        <v>8736000</v>
      </c>
      <c r="J25" s="61">
        <f t="shared" si="3"/>
        <v>18000</v>
      </c>
      <c r="K25" s="62">
        <f t="shared" si="4"/>
        <v>1072500.0000000002</v>
      </c>
      <c r="L25" s="4"/>
    </row>
    <row r="26" spans="1:12" ht="16.5" x14ac:dyDescent="0.3">
      <c r="A26" s="60">
        <v>25</v>
      </c>
      <c r="B26" s="104">
        <v>701</v>
      </c>
      <c r="C26" s="104">
        <v>7</v>
      </c>
      <c r="D26" s="104" t="s">
        <v>14</v>
      </c>
      <c r="E26" s="104">
        <v>501</v>
      </c>
      <c r="F26" s="104">
        <f t="shared" si="0"/>
        <v>551.1</v>
      </c>
      <c r="G26" s="60">
        <f>G25+80</f>
        <v>25680</v>
      </c>
      <c r="H26" s="110">
        <f t="shared" si="1"/>
        <v>12865680</v>
      </c>
      <c r="I26" s="62">
        <f t="shared" si="2"/>
        <v>13508964</v>
      </c>
      <c r="J26" s="61">
        <f t="shared" si="3"/>
        <v>28000</v>
      </c>
      <c r="K26" s="62">
        <f t="shared" si="4"/>
        <v>1653300</v>
      </c>
      <c r="L26" s="4"/>
    </row>
    <row r="27" spans="1:12" ht="16.5" x14ac:dyDescent="0.3">
      <c r="A27" s="60">
        <v>26</v>
      </c>
      <c r="B27" s="104">
        <v>702</v>
      </c>
      <c r="C27" s="104">
        <v>7</v>
      </c>
      <c r="D27" s="104" t="s">
        <v>14</v>
      </c>
      <c r="E27" s="104">
        <v>501</v>
      </c>
      <c r="F27" s="104">
        <f t="shared" si="0"/>
        <v>551.1</v>
      </c>
      <c r="G27" s="60">
        <f>G26</f>
        <v>25680</v>
      </c>
      <c r="H27" s="110">
        <f t="shared" si="1"/>
        <v>12865680</v>
      </c>
      <c r="I27" s="62">
        <f t="shared" si="2"/>
        <v>13508964</v>
      </c>
      <c r="J27" s="61">
        <f t="shared" si="3"/>
        <v>28000</v>
      </c>
      <c r="K27" s="62">
        <f t="shared" si="4"/>
        <v>1653300</v>
      </c>
      <c r="L27" s="4"/>
    </row>
    <row r="28" spans="1:12" ht="16.5" x14ac:dyDescent="0.3">
      <c r="A28" s="60">
        <v>27</v>
      </c>
      <c r="B28" s="104">
        <v>703</v>
      </c>
      <c r="C28" s="104">
        <v>7</v>
      </c>
      <c r="D28" s="104" t="s">
        <v>17</v>
      </c>
      <c r="E28" s="104">
        <v>365</v>
      </c>
      <c r="F28" s="104">
        <f t="shared" si="0"/>
        <v>401.50000000000006</v>
      </c>
      <c r="G28" s="60">
        <f>G27</f>
        <v>25680</v>
      </c>
      <c r="H28" s="110">
        <f t="shared" si="1"/>
        <v>9373200</v>
      </c>
      <c r="I28" s="62">
        <f t="shared" si="2"/>
        <v>9841860</v>
      </c>
      <c r="J28" s="61">
        <f t="shared" si="3"/>
        <v>20500</v>
      </c>
      <c r="K28" s="62">
        <f t="shared" si="4"/>
        <v>1204500.0000000002</v>
      </c>
      <c r="L28" s="4"/>
    </row>
    <row r="29" spans="1:12" ht="16.5" x14ac:dyDescent="0.3">
      <c r="A29" s="60">
        <v>28</v>
      </c>
      <c r="B29" s="104">
        <v>704</v>
      </c>
      <c r="C29" s="104">
        <v>7</v>
      </c>
      <c r="D29" s="104" t="s">
        <v>17</v>
      </c>
      <c r="E29" s="104">
        <v>325</v>
      </c>
      <c r="F29" s="104">
        <f t="shared" si="0"/>
        <v>357.50000000000006</v>
      </c>
      <c r="G29" s="60">
        <f>G28</f>
        <v>25680</v>
      </c>
      <c r="H29" s="110">
        <f t="shared" si="1"/>
        <v>8346000</v>
      </c>
      <c r="I29" s="62">
        <f t="shared" si="2"/>
        <v>8763300</v>
      </c>
      <c r="J29" s="61">
        <f t="shared" si="3"/>
        <v>18500</v>
      </c>
      <c r="K29" s="62">
        <f t="shared" si="4"/>
        <v>1072500.0000000002</v>
      </c>
      <c r="L29" s="4"/>
    </row>
    <row r="30" spans="1:12" ht="16.5" x14ac:dyDescent="0.3">
      <c r="A30" s="60">
        <v>29</v>
      </c>
      <c r="B30" s="104">
        <v>801</v>
      </c>
      <c r="C30" s="104">
        <v>8</v>
      </c>
      <c r="D30" s="104" t="s">
        <v>14</v>
      </c>
      <c r="E30" s="104">
        <v>501</v>
      </c>
      <c r="F30" s="104">
        <f t="shared" si="0"/>
        <v>551.1</v>
      </c>
      <c r="G30" s="60">
        <f>G29+80</f>
        <v>25760</v>
      </c>
      <c r="H30" s="110">
        <f t="shared" si="1"/>
        <v>12905760</v>
      </c>
      <c r="I30" s="62">
        <f t="shared" si="2"/>
        <v>13551048</v>
      </c>
      <c r="J30" s="61">
        <f t="shared" si="3"/>
        <v>28000</v>
      </c>
      <c r="K30" s="62">
        <f t="shared" si="4"/>
        <v>1653300</v>
      </c>
      <c r="L30" s="4"/>
    </row>
    <row r="31" spans="1:12" ht="16.5" x14ac:dyDescent="0.3">
      <c r="A31" s="60">
        <v>30</v>
      </c>
      <c r="B31" s="104">
        <v>803</v>
      </c>
      <c r="C31" s="104">
        <v>8</v>
      </c>
      <c r="D31" s="104" t="s">
        <v>17</v>
      </c>
      <c r="E31" s="104">
        <v>365</v>
      </c>
      <c r="F31" s="104">
        <f t="shared" si="0"/>
        <v>401.50000000000006</v>
      </c>
      <c r="G31" s="60">
        <f>G30</f>
        <v>25760</v>
      </c>
      <c r="H31" s="110">
        <f t="shared" si="1"/>
        <v>9402400</v>
      </c>
      <c r="I31" s="62">
        <f t="shared" si="2"/>
        <v>9872520</v>
      </c>
      <c r="J31" s="61">
        <f t="shared" si="3"/>
        <v>20500</v>
      </c>
      <c r="K31" s="62">
        <f t="shared" si="4"/>
        <v>1204500.0000000002</v>
      </c>
      <c r="L31" s="4"/>
    </row>
    <row r="32" spans="1:12" ht="16.5" x14ac:dyDescent="0.3">
      <c r="A32" s="60">
        <v>31</v>
      </c>
      <c r="B32" s="104">
        <v>804</v>
      </c>
      <c r="C32" s="104">
        <v>8</v>
      </c>
      <c r="D32" s="104" t="s">
        <v>17</v>
      </c>
      <c r="E32" s="104">
        <v>325</v>
      </c>
      <c r="F32" s="104">
        <f t="shared" si="0"/>
        <v>357.50000000000006</v>
      </c>
      <c r="G32" s="60">
        <f>G31</f>
        <v>25760</v>
      </c>
      <c r="H32" s="110">
        <f t="shared" si="1"/>
        <v>8372000</v>
      </c>
      <c r="I32" s="62">
        <f t="shared" si="2"/>
        <v>8790600</v>
      </c>
      <c r="J32" s="61">
        <f t="shared" si="3"/>
        <v>18500</v>
      </c>
      <c r="K32" s="62">
        <f t="shared" si="4"/>
        <v>1072500.0000000002</v>
      </c>
      <c r="L32" s="4"/>
    </row>
    <row r="33" spans="1:12" ht="16.5" x14ac:dyDescent="0.3">
      <c r="A33" s="60">
        <v>32</v>
      </c>
      <c r="B33" s="104">
        <v>901</v>
      </c>
      <c r="C33" s="104">
        <v>9</v>
      </c>
      <c r="D33" s="104" t="s">
        <v>14</v>
      </c>
      <c r="E33" s="104">
        <v>501</v>
      </c>
      <c r="F33" s="104">
        <f t="shared" si="0"/>
        <v>551.1</v>
      </c>
      <c r="G33" s="60">
        <f>G32+80</f>
        <v>25840</v>
      </c>
      <c r="H33" s="110">
        <f t="shared" si="1"/>
        <v>12945840</v>
      </c>
      <c r="I33" s="62">
        <f t="shared" si="2"/>
        <v>13593132</v>
      </c>
      <c r="J33" s="61">
        <f t="shared" si="3"/>
        <v>28500</v>
      </c>
      <c r="K33" s="62">
        <f t="shared" si="4"/>
        <v>1653300</v>
      </c>
      <c r="L33" s="4"/>
    </row>
    <row r="34" spans="1:12" ht="16.5" x14ac:dyDescent="0.3">
      <c r="A34" s="60">
        <v>33</v>
      </c>
      <c r="B34" s="104">
        <v>902</v>
      </c>
      <c r="C34" s="104">
        <v>9</v>
      </c>
      <c r="D34" s="104" t="s">
        <v>14</v>
      </c>
      <c r="E34" s="104">
        <v>501</v>
      </c>
      <c r="F34" s="104">
        <f t="shared" si="0"/>
        <v>551.1</v>
      </c>
      <c r="G34" s="60">
        <f>G33</f>
        <v>25840</v>
      </c>
      <c r="H34" s="110">
        <f t="shared" si="1"/>
        <v>12945840</v>
      </c>
      <c r="I34" s="62">
        <f t="shared" si="2"/>
        <v>13593132</v>
      </c>
      <c r="J34" s="61">
        <f t="shared" si="3"/>
        <v>28500</v>
      </c>
      <c r="K34" s="62">
        <f t="shared" si="4"/>
        <v>1653300</v>
      </c>
      <c r="L34" s="4"/>
    </row>
    <row r="35" spans="1:12" ht="16.5" x14ac:dyDescent="0.3">
      <c r="A35" s="60">
        <v>34</v>
      </c>
      <c r="B35" s="104">
        <v>903</v>
      </c>
      <c r="C35" s="104">
        <v>9</v>
      </c>
      <c r="D35" s="104" t="s">
        <v>17</v>
      </c>
      <c r="E35" s="104">
        <v>365</v>
      </c>
      <c r="F35" s="104">
        <f t="shared" si="0"/>
        <v>401.50000000000006</v>
      </c>
      <c r="G35" s="60">
        <f>G34</f>
        <v>25840</v>
      </c>
      <c r="H35" s="110">
        <f t="shared" si="1"/>
        <v>9431600</v>
      </c>
      <c r="I35" s="62">
        <f t="shared" si="2"/>
        <v>9903180</v>
      </c>
      <c r="J35" s="61">
        <f t="shared" si="3"/>
        <v>20500</v>
      </c>
      <c r="K35" s="62">
        <f t="shared" si="4"/>
        <v>1204500.0000000002</v>
      </c>
      <c r="L35" s="4"/>
    </row>
    <row r="36" spans="1:12" ht="16.5" x14ac:dyDescent="0.3">
      <c r="A36" s="60">
        <v>35</v>
      </c>
      <c r="B36" s="104">
        <v>904</v>
      </c>
      <c r="C36" s="104">
        <v>9</v>
      </c>
      <c r="D36" s="104" t="s">
        <v>17</v>
      </c>
      <c r="E36" s="104">
        <v>325</v>
      </c>
      <c r="F36" s="104">
        <f t="shared" si="0"/>
        <v>357.50000000000006</v>
      </c>
      <c r="G36" s="60">
        <f>G35</f>
        <v>25840</v>
      </c>
      <c r="H36" s="110">
        <f t="shared" si="1"/>
        <v>8398000</v>
      </c>
      <c r="I36" s="62">
        <f t="shared" si="2"/>
        <v>8817900</v>
      </c>
      <c r="J36" s="61">
        <f t="shared" si="3"/>
        <v>18500</v>
      </c>
      <c r="K36" s="62">
        <f t="shared" si="4"/>
        <v>1072500.0000000002</v>
      </c>
      <c r="L36" s="4"/>
    </row>
    <row r="37" spans="1:12" ht="16.5" x14ac:dyDescent="0.3">
      <c r="A37" s="60">
        <v>36</v>
      </c>
      <c r="B37" s="104">
        <v>1001</v>
      </c>
      <c r="C37" s="104">
        <v>10</v>
      </c>
      <c r="D37" s="104" t="s">
        <v>14</v>
      </c>
      <c r="E37" s="104">
        <v>501</v>
      </c>
      <c r="F37" s="104">
        <f t="shared" si="0"/>
        <v>551.1</v>
      </c>
      <c r="G37" s="60">
        <f>G36+80</f>
        <v>25920</v>
      </c>
      <c r="H37" s="110">
        <f t="shared" si="1"/>
        <v>12985920</v>
      </c>
      <c r="I37" s="62">
        <f t="shared" si="2"/>
        <v>13635216</v>
      </c>
      <c r="J37" s="61">
        <f t="shared" si="3"/>
        <v>28500</v>
      </c>
      <c r="K37" s="62">
        <f t="shared" si="4"/>
        <v>1653300</v>
      </c>
      <c r="L37" s="4"/>
    </row>
    <row r="38" spans="1:12" ht="16.5" x14ac:dyDescent="0.3">
      <c r="A38" s="60">
        <v>37</v>
      </c>
      <c r="B38" s="104">
        <v>1002</v>
      </c>
      <c r="C38" s="104">
        <v>10</v>
      </c>
      <c r="D38" s="104" t="s">
        <v>14</v>
      </c>
      <c r="E38" s="104">
        <v>501</v>
      </c>
      <c r="F38" s="104">
        <f t="shared" si="0"/>
        <v>551.1</v>
      </c>
      <c r="G38" s="60">
        <f>G37</f>
        <v>25920</v>
      </c>
      <c r="H38" s="110">
        <f t="shared" si="1"/>
        <v>12985920</v>
      </c>
      <c r="I38" s="62">
        <f t="shared" si="2"/>
        <v>13635216</v>
      </c>
      <c r="J38" s="61">
        <f t="shared" si="3"/>
        <v>28500</v>
      </c>
      <c r="K38" s="62">
        <f t="shared" si="4"/>
        <v>1653300</v>
      </c>
      <c r="L38" s="4"/>
    </row>
    <row r="39" spans="1:12" ht="16.5" x14ac:dyDescent="0.3">
      <c r="A39" s="60">
        <v>38</v>
      </c>
      <c r="B39" s="104">
        <v>1003</v>
      </c>
      <c r="C39" s="104">
        <v>10</v>
      </c>
      <c r="D39" s="104" t="s">
        <v>17</v>
      </c>
      <c r="E39" s="104">
        <v>365</v>
      </c>
      <c r="F39" s="104">
        <f t="shared" si="0"/>
        <v>401.50000000000006</v>
      </c>
      <c r="G39" s="60">
        <f>G38</f>
        <v>25920</v>
      </c>
      <c r="H39" s="110">
        <f t="shared" si="1"/>
        <v>9460800</v>
      </c>
      <c r="I39" s="62">
        <f t="shared" si="2"/>
        <v>9933840</v>
      </c>
      <c r="J39" s="61">
        <f t="shared" si="3"/>
        <v>20500</v>
      </c>
      <c r="K39" s="62">
        <f t="shared" si="4"/>
        <v>1204500.0000000002</v>
      </c>
      <c r="L39" s="4"/>
    </row>
    <row r="40" spans="1:12" ht="16.5" x14ac:dyDescent="0.3">
      <c r="A40" s="60">
        <v>39</v>
      </c>
      <c r="B40" s="104">
        <v>1004</v>
      </c>
      <c r="C40" s="104">
        <v>10</v>
      </c>
      <c r="D40" s="104" t="s">
        <v>17</v>
      </c>
      <c r="E40" s="104">
        <v>325</v>
      </c>
      <c r="F40" s="104">
        <f t="shared" si="0"/>
        <v>357.50000000000006</v>
      </c>
      <c r="G40" s="60">
        <f>G39</f>
        <v>25920</v>
      </c>
      <c r="H40" s="110">
        <f t="shared" si="1"/>
        <v>8424000</v>
      </c>
      <c r="I40" s="62">
        <f t="shared" si="2"/>
        <v>8845200</v>
      </c>
      <c r="J40" s="61">
        <f t="shared" si="3"/>
        <v>18500</v>
      </c>
      <c r="K40" s="62">
        <f t="shared" si="4"/>
        <v>1072500.0000000002</v>
      </c>
      <c r="L40" s="4"/>
    </row>
    <row r="41" spans="1:12" ht="16.5" x14ac:dyDescent="0.3">
      <c r="A41" s="60">
        <v>40</v>
      </c>
      <c r="B41" s="104">
        <v>1101</v>
      </c>
      <c r="C41" s="104">
        <v>11</v>
      </c>
      <c r="D41" s="104" t="s">
        <v>14</v>
      </c>
      <c r="E41" s="104">
        <v>501</v>
      </c>
      <c r="F41" s="104">
        <f t="shared" si="0"/>
        <v>551.1</v>
      </c>
      <c r="G41" s="60">
        <f>G40+80</f>
        <v>26000</v>
      </c>
      <c r="H41" s="110">
        <f t="shared" si="1"/>
        <v>13026000</v>
      </c>
      <c r="I41" s="62">
        <f t="shared" si="2"/>
        <v>13677300</v>
      </c>
      <c r="J41" s="61">
        <f t="shared" si="3"/>
        <v>28500</v>
      </c>
      <c r="K41" s="62">
        <f t="shared" si="4"/>
        <v>1653300</v>
      </c>
      <c r="L41" s="4"/>
    </row>
    <row r="42" spans="1:12" ht="16.5" x14ac:dyDescent="0.3">
      <c r="A42" s="60">
        <v>41</v>
      </c>
      <c r="B42" s="104">
        <v>1102</v>
      </c>
      <c r="C42" s="104">
        <v>11</v>
      </c>
      <c r="D42" s="104" t="s">
        <v>14</v>
      </c>
      <c r="E42" s="104">
        <v>501</v>
      </c>
      <c r="F42" s="104">
        <f t="shared" si="0"/>
        <v>551.1</v>
      </c>
      <c r="G42" s="60">
        <f>G41</f>
        <v>26000</v>
      </c>
      <c r="H42" s="110">
        <f t="shared" si="1"/>
        <v>13026000</v>
      </c>
      <c r="I42" s="62">
        <f t="shared" si="2"/>
        <v>13677300</v>
      </c>
      <c r="J42" s="61">
        <f t="shared" si="3"/>
        <v>28500</v>
      </c>
      <c r="K42" s="62">
        <f t="shared" si="4"/>
        <v>1653300</v>
      </c>
      <c r="L42" s="4"/>
    </row>
    <row r="43" spans="1:12" ht="16.5" x14ac:dyDescent="0.3">
      <c r="A43" s="60">
        <v>42</v>
      </c>
      <c r="B43" s="104">
        <v>1103</v>
      </c>
      <c r="C43" s="104">
        <v>11</v>
      </c>
      <c r="D43" s="104" t="s">
        <v>17</v>
      </c>
      <c r="E43" s="104">
        <v>365</v>
      </c>
      <c r="F43" s="104">
        <f t="shared" si="0"/>
        <v>401.50000000000006</v>
      </c>
      <c r="G43" s="60">
        <f>G42</f>
        <v>26000</v>
      </c>
      <c r="H43" s="110">
        <f t="shared" si="1"/>
        <v>9490000</v>
      </c>
      <c r="I43" s="62">
        <f t="shared" si="2"/>
        <v>9964500</v>
      </c>
      <c r="J43" s="61">
        <f t="shared" si="3"/>
        <v>21000</v>
      </c>
      <c r="K43" s="62">
        <f t="shared" si="4"/>
        <v>1204500.0000000002</v>
      </c>
      <c r="L43" s="4"/>
    </row>
    <row r="44" spans="1:12" ht="16.5" x14ac:dyDescent="0.3">
      <c r="A44" s="60">
        <v>43</v>
      </c>
      <c r="B44" s="104">
        <v>1104</v>
      </c>
      <c r="C44" s="104">
        <v>11</v>
      </c>
      <c r="D44" s="104" t="s">
        <v>17</v>
      </c>
      <c r="E44" s="104">
        <v>325</v>
      </c>
      <c r="F44" s="104">
        <f t="shared" si="0"/>
        <v>357.50000000000006</v>
      </c>
      <c r="G44" s="60">
        <f>G43</f>
        <v>26000</v>
      </c>
      <c r="H44" s="110">
        <f t="shared" si="1"/>
        <v>8450000</v>
      </c>
      <c r="I44" s="62">
        <f t="shared" si="2"/>
        <v>8872500</v>
      </c>
      <c r="J44" s="61">
        <f t="shared" si="3"/>
        <v>18500</v>
      </c>
      <c r="K44" s="62">
        <f t="shared" si="4"/>
        <v>1072500.0000000002</v>
      </c>
      <c r="L44" s="4"/>
    </row>
    <row r="45" spans="1:12" ht="16.5" x14ac:dyDescent="0.3">
      <c r="A45" s="60">
        <v>44</v>
      </c>
      <c r="B45" s="104">
        <v>1201</v>
      </c>
      <c r="C45" s="104">
        <v>12</v>
      </c>
      <c r="D45" s="104" t="s">
        <v>14</v>
      </c>
      <c r="E45" s="104">
        <v>501</v>
      </c>
      <c r="F45" s="104">
        <f t="shared" si="0"/>
        <v>551.1</v>
      </c>
      <c r="G45" s="60">
        <f>G44+80</f>
        <v>26080</v>
      </c>
      <c r="H45" s="110">
        <f t="shared" si="1"/>
        <v>13066080</v>
      </c>
      <c r="I45" s="62">
        <f t="shared" si="2"/>
        <v>13719384</v>
      </c>
      <c r="J45" s="61">
        <f t="shared" si="3"/>
        <v>28500</v>
      </c>
      <c r="K45" s="62">
        <f t="shared" si="4"/>
        <v>1653300</v>
      </c>
      <c r="L45" s="4"/>
    </row>
    <row r="46" spans="1:12" ht="16.5" x14ac:dyDescent="0.3">
      <c r="A46" s="60">
        <v>45</v>
      </c>
      <c r="B46" s="104">
        <v>1202</v>
      </c>
      <c r="C46" s="104">
        <v>12</v>
      </c>
      <c r="D46" s="104" t="s">
        <v>14</v>
      </c>
      <c r="E46" s="104">
        <v>501</v>
      </c>
      <c r="F46" s="104">
        <f t="shared" si="0"/>
        <v>551.1</v>
      </c>
      <c r="G46" s="60">
        <f>G45</f>
        <v>26080</v>
      </c>
      <c r="H46" s="110">
        <f t="shared" si="1"/>
        <v>13066080</v>
      </c>
      <c r="I46" s="62">
        <f t="shared" si="2"/>
        <v>13719384</v>
      </c>
      <c r="J46" s="61">
        <f t="shared" si="3"/>
        <v>28500</v>
      </c>
      <c r="K46" s="62">
        <f t="shared" si="4"/>
        <v>1653300</v>
      </c>
      <c r="L46" s="4"/>
    </row>
    <row r="47" spans="1:12" ht="16.5" x14ac:dyDescent="0.3">
      <c r="A47" s="60">
        <v>46</v>
      </c>
      <c r="B47" s="104">
        <v>1203</v>
      </c>
      <c r="C47" s="104">
        <v>12</v>
      </c>
      <c r="D47" s="104" t="s">
        <v>17</v>
      </c>
      <c r="E47" s="104">
        <v>365</v>
      </c>
      <c r="F47" s="104">
        <f t="shared" si="0"/>
        <v>401.50000000000006</v>
      </c>
      <c r="G47" s="60">
        <f>G46</f>
        <v>26080</v>
      </c>
      <c r="H47" s="110">
        <f t="shared" si="1"/>
        <v>9519200</v>
      </c>
      <c r="I47" s="62">
        <f t="shared" si="2"/>
        <v>9995160</v>
      </c>
      <c r="J47" s="61">
        <f t="shared" si="3"/>
        <v>21000</v>
      </c>
      <c r="K47" s="62">
        <f t="shared" si="4"/>
        <v>1204500.0000000002</v>
      </c>
      <c r="L47" s="4"/>
    </row>
    <row r="48" spans="1:12" ht="16.5" x14ac:dyDescent="0.3">
      <c r="A48" s="60">
        <v>47</v>
      </c>
      <c r="B48" s="104">
        <v>1204</v>
      </c>
      <c r="C48" s="104">
        <v>12</v>
      </c>
      <c r="D48" s="104" t="s">
        <v>17</v>
      </c>
      <c r="E48" s="104">
        <v>325</v>
      </c>
      <c r="F48" s="104">
        <f t="shared" si="0"/>
        <v>357.50000000000006</v>
      </c>
      <c r="G48" s="60">
        <f>G47</f>
        <v>26080</v>
      </c>
      <c r="H48" s="110">
        <f t="shared" si="1"/>
        <v>8476000</v>
      </c>
      <c r="I48" s="62">
        <f t="shared" si="2"/>
        <v>8899800</v>
      </c>
      <c r="J48" s="61">
        <f t="shared" si="3"/>
        <v>18500</v>
      </c>
      <c r="K48" s="62">
        <f t="shared" si="4"/>
        <v>1072500.0000000002</v>
      </c>
      <c r="L48" s="4"/>
    </row>
    <row r="49" spans="1:12" ht="16.5" x14ac:dyDescent="0.3">
      <c r="A49" s="60">
        <v>48</v>
      </c>
      <c r="B49" s="104">
        <v>1301</v>
      </c>
      <c r="C49" s="104">
        <v>13</v>
      </c>
      <c r="D49" s="104" t="s">
        <v>14</v>
      </c>
      <c r="E49" s="104">
        <v>501</v>
      </c>
      <c r="F49" s="104">
        <f t="shared" si="0"/>
        <v>551.1</v>
      </c>
      <c r="G49" s="60">
        <f>G48+80</f>
        <v>26160</v>
      </c>
      <c r="H49" s="110">
        <f t="shared" si="1"/>
        <v>13106160</v>
      </c>
      <c r="I49" s="62">
        <f t="shared" si="2"/>
        <v>13761468</v>
      </c>
      <c r="J49" s="61">
        <f t="shared" si="3"/>
        <v>28500</v>
      </c>
      <c r="K49" s="62">
        <f t="shared" si="4"/>
        <v>1653300</v>
      </c>
      <c r="L49" s="4"/>
    </row>
    <row r="50" spans="1:12" ht="16.5" x14ac:dyDescent="0.3">
      <c r="A50" s="60">
        <v>49</v>
      </c>
      <c r="B50" s="104">
        <v>1302</v>
      </c>
      <c r="C50" s="104">
        <v>13</v>
      </c>
      <c r="D50" s="104" t="s">
        <v>14</v>
      </c>
      <c r="E50" s="104">
        <v>501</v>
      </c>
      <c r="F50" s="104">
        <f t="shared" si="0"/>
        <v>551.1</v>
      </c>
      <c r="G50" s="60">
        <f>G49</f>
        <v>26160</v>
      </c>
      <c r="H50" s="110">
        <f t="shared" si="1"/>
        <v>13106160</v>
      </c>
      <c r="I50" s="62">
        <f t="shared" si="2"/>
        <v>13761468</v>
      </c>
      <c r="J50" s="61">
        <f t="shared" si="3"/>
        <v>28500</v>
      </c>
      <c r="K50" s="62">
        <f t="shared" si="4"/>
        <v>1653300</v>
      </c>
      <c r="L50" s="4"/>
    </row>
    <row r="51" spans="1:12" ht="16.5" x14ac:dyDescent="0.3">
      <c r="A51" s="60">
        <v>50</v>
      </c>
      <c r="B51" s="104">
        <v>1303</v>
      </c>
      <c r="C51" s="104">
        <v>13</v>
      </c>
      <c r="D51" s="104" t="s">
        <v>17</v>
      </c>
      <c r="E51" s="104">
        <v>365</v>
      </c>
      <c r="F51" s="104">
        <f t="shared" si="0"/>
        <v>401.50000000000006</v>
      </c>
      <c r="G51" s="60">
        <f>G50</f>
        <v>26160</v>
      </c>
      <c r="H51" s="110">
        <f t="shared" si="1"/>
        <v>9548400</v>
      </c>
      <c r="I51" s="62">
        <f t="shared" si="2"/>
        <v>10025820</v>
      </c>
      <c r="J51" s="61">
        <f t="shared" si="3"/>
        <v>21000</v>
      </c>
      <c r="K51" s="62">
        <f t="shared" si="4"/>
        <v>1204500.0000000002</v>
      </c>
      <c r="L51" s="4"/>
    </row>
    <row r="52" spans="1:12" ht="16.5" x14ac:dyDescent="0.3">
      <c r="A52" s="60">
        <v>51</v>
      </c>
      <c r="B52" s="104">
        <v>1304</v>
      </c>
      <c r="C52" s="104">
        <v>13</v>
      </c>
      <c r="D52" s="104" t="s">
        <v>17</v>
      </c>
      <c r="E52" s="104">
        <v>325</v>
      </c>
      <c r="F52" s="104">
        <f t="shared" si="0"/>
        <v>357.50000000000006</v>
      </c>
      <c r="G52" s="60">
        <f>G51</f>
        <v>26160</v>
      </c>
      <c r="H52" s="110">
        <f t="shared" si="1"/>
        <v>8502000</v>
      </c>
      <c r="I52" s="62">
        <f t="shared" si="2"/>
        <v>8927100</v>
      </c>
      <c r="J52" s="61">
        <f t="shared" si="3"/>
        <v>18500</v>
      </c>
      <c r="K52" s="62">
        <f t="shared" si="4"/>
        <v>1072500.0000000002</v>
      </c>
      <c r="L52" s="4"/>
    </row>
    <row r="53" spans="1:12" ht="16.5" x14ac:dyDescent="0.3">
      <c r="A53" s="60">
        <v>52</v>
      </c>
      <c r="B53" s="104">
        <v>1401</v>
      </c>
      <c r="C53" s="104">
        <v>14</v>
      </c>
      <c r="D53" s="104" t="s">
        <v>14</v>
      </c>
      <c r="E53" s="104">
        <v>501</v>
      </c>
      <c r="F53" s="104">
        <f t="shared" si="0"/>
        <v>551.1</v>
      </c>
      <c r="G53" s="60">
        <f>G52+80</f>
        <v>26240</v>
      </c>
      <c r="H53" s="110">
        <f t="shared" si="1"/>
        <v>13146240</v>
      </c>
      <c r="I53" s="62">
        <f t="shared" si="2"/>
        <v>13803552</v>
      </c>
      <c r="J53" s="61">
        <f t="shared" si="3"/>
        <v>29000</v>
      </c>
      <c r="K53" s="62">
        <f t="shared" si="4"/>
        <v>1653300</v>
      </c>
      <c r="L53" s="4"/>
    </row>
    <row r="54" spans="1:12" ht="16.5" x14ac:dyDescent="0.3">
      <c r="A54" s="60">
        <v>53</v>
      </c>
      <c r="B54" s="104">
        <v>1402</v>
      </c>
      <c r="C54" s="104">
        <v>14</v>
      </c>
      <c r="D54" s="104" t="s">
        <v>14</v>
      </c>
      <c r="E54" s="104">
        <v>501</v>
      </c>
      <c r="F54" s="104">
        <f t="shared" si="0"/>
        <v>551.1</v>
      </c>
      <c r="G54" s="60">
        <f>G53</f>
        <v>26240</v>
      </c>
      <c r="H54" s="110">
        <f t="shared" si="1"/>
        <v>13146240</v>
      </c>
      <c r="I54" s="62">
        <f t="shared" si="2"/>
        <v>13803552</v>
      </c>
      <c r="J54" s="61">
        <f t="shared" si="3"/>
        <v>29000</v>
      </c>
      <c r="K54" s="62">
        <f t="shared" si="4"/>
        <v>1653300</v>
      </c>
      <c r="L54" s="4"/>
    </row>
    <row r="55" spans="1:12" ht="16.5" x14ac:dyDescent="0.3">
      <c r="A55" s="60">
        <v>54</v>
      </c>
      <c r="B55" s="104">
        <v>1403</v>
      </c>
      <c r="C55" s="104">
        <v>14</v>
      </c>
      <c r="D55" s="104" t="s">
        <v>17</v>
      </c>
      <c r="E55" s="104">
        <v>365</v>
      </c>
      <c r="F55" s="104">
        <f t="shared" si="0"/>
        <v>401.50000000000006</v>
      </c>
      <c r="G55" s="60">
        <f>G54</f>
        <v>26240</v>
      </c>
      <c r="H55" s="110">
        <f t="shared" si="1"/>
        <v>9577600</v>
      </c>
      <c r="I55" s="62">
        <f t="shared" si="2"/>
        <v>10056480</v>
      </c>
      <c r="J55" s="61">
        <f t="shared" si="3"/>
        <v>21000</v>
      </c>
      <c r="K55" s="62">
        <f t="shared" si="4"/>
        <v>1204500.0000000002</v>
      </c>
      <c r="L55" s="4"/>
    </row>
    <row r="56" spans="1:12" ht="16.5" x14ac:dyDescent="0.3">
      <c r="A56" s="60">
        <v>55</v>
      </c>
      <c r="B56" s="104">
        <v>1404</v>
      </c>
      <c r="C56" s="104">
        <v>14</v>
      </c>
      <c r="D56" s="104" t="s">
        <v>17</v>
      </c>
      <c r="E56" s="104">
        <v>325</v>
      </c>
      <c r="F56" s="104">
        <f t="shared" si="0"/>
        <v>357.50000000000006</v>
      </c>
      <c r="G56" s="60">
        <f>G55</f>
        <v>26240</v>
      </c>
      <c r="H56" s="110">
        <f t="shared" si="1"/>
        <v>8528000</v>
      </c>
      <c r="I56" s="62">
        <f t="shared" si="2"/>
        <v>8954400</v>
      </c>
      <c r="J56" s="61">
        <f t="shared" si="3"/>
        <v>18500</v>
      </c>
      <c r="K56" s="62">
        <f t="shared" si="4"/>
        <v>1072500.0000000002</v>
      </c>
      <c r="L56" s="4"/>
    </row>
    <row r="57" spans="1:12" ht="16.5" x14ac:dyDescent="0.3">
      <c r="A57" s="60">
        <v>56</v>
      </c>
      <c r="B57" s="104">
        <v>1501</v>
      </c>
      <c r="C57" s="104">
        <v>15</v>
      </c>
      <c r="D57" s="104" t="s">
        <v>14</v>
      </c>
      <c r="E57" s="104">
        <v>501</v>
      </c>
      <c r="F57" s="104">
        <f t="shared" ref="F57:F77" si="5">E57*1.1</f>
        <v>551.1</v>
      </c>
      <c r="G57" s="60">
        <f>G56+80</f>
        <v>26320</v>
      </c>
      <c r="H57" s="110">
        <f t="shared" ref="H57:H76" si="6">E57*G57</f>
        <v>13186320</v>
      </c>
      <c r="I57" s="62">
        <f>ROUND(H57*1.05,0)</f>
        <v>13845636</v>
      </c>
      <c r="J57" s="61">
        <f t="shared" ref="J57:J78" si="7">MROUND((I57*0.025/12),500)</f>
        <v>29000</v>
      </c>
      <c r="K57" s="62">
        <f t="shared" ref="K57:K77" si="8">F57*3000</f>
        <v>1653300</v>
      </c>
      <c r="L57" s="4"/>
    </row>
    <row r="58" spans="1:12" ht="16.5" x14ac:dyDescent="0.3">
      <c r="A58" s="60">
        <v>57</v>
      </c>
      <c r="B58" s="104">
        <v>1502</v>
      </c>
      <c r="C58" s="104">
        <v>15</v>
      </c>
      <c r="D58" s="104" t="s">
        <v>60</v>
      </c>
      <c r="E58" s="104">
        <v>603</v>
      </c>
      <c r="F58" s="104">
        <f t="shared" si="5"/>
        <v>663.30000000000007</v>
      </c>
      <c r="G58" s="60">
        <f>G57</f>
        <v>26320</v>
      </c>
      <c r="H58" s="110">
        <f t="shared" si="6"/>
        <v>15870960</v>
      </c>
      <c r="I58" s="62">
        <f t="shared" ref="I58:I76" si="9">ROUND(H58*1.05,0)</f>
        <v>16664508</v>
      </c>
      <c r="J58" s="61">
        <f t="shared" si="7"/>
        <v>34500</v>
      </c>
      <c r="K58" s="62">
        <f t="shared" si="8"/>
        <v>1989900.0000000002</v>
      </c>
      <c r="L58" s="4"/>
    </row>
    <row r="59" spans="1:12" ht="16.5" x14ac:dyDescent="0.3">
      <c r="A59" s="60">
        <v>58</v>
      </c>
      <c r="B59" s="104">
        <v>1504</v>
      </c>
      <c r="C59" s="104">
        <v>15</v>
      </c>
      <c r="D59" s="104" t="s">
        <v>17</v>
      </c>
      <c r="E59" s="104">
        <v>325</v>
      </c>
      <c r="F59" s="104">
        <f t="shared" si="5"/>
        <v>357.50000000000006</v>
      </c>
      <c r="G59" s="60">
        <f>G58</f>
        <v>26320</v>
      </c>
      <c r="H59" s="110">
        <f t="shared" si="6"/>
        <v>8554000</v>
      </c>
      <c r="I59" s="62">
        <f t="shared" si="9"/>
        <v>8981700</v>
      </c>
      <c r="J59" s="61">
        <f t="shared" si="7"/>
        <v>18500</v>
      </c>
      <c r="K59" s="62">
        <f t="shared" si="8"/>
        <v>1072500.0000000002</v>
      </c>
      <c r="L59" s="4"/>
    </row>
    <row r="60" spans="1:12" ht="16.5" x14ac:dyDescent="0.3">
      <c r="A60" s="60">
        <v>59</v>
      </c>
      <c r="B60" s="104">
        <v>1601</v>
      </c>
      <c r="C60" s="104">
        <v>16</v>
      </c>
      <c r="D60" s="104" t="s">
        <v>14</v>
      </c>
      <c r="E60" s="104">
        <v>501</v>
      </c>
      <c r="F60" s="104">
        <f t="shared" si="5"/>
        <v>551.1</v>
      </c>
      <c r="G60" s="60">
        <f>G59+80</f>
        <v>26400</v>
      </c>
      <c r="H60" s="110">
        <f t="shared" si="6"/>
        <v>13226400</v>
      </c>
      <c r="I60" s="62">
        <f t="shared" si="9"/>
        <v>13887720</v>
      </c>
      <c r="J60" s="61">
        <f t="shared" si="7"/>
        <v>29000</v>
      </c>
      <c r="K60" s="62">
        <f t="shared" si="8"/>
        <v>1653300</v>
      </c>
      <c r="L60" s="4"/>
    </row>
    <row r="61" spans="1:12" ht="16.5" x14ac:dyDescent="0.3">
      <c r="A61" s="60">
        <v>60</v>
      </c>
      <c r="B61" s="104">
        <v>1602</v>
      </c>
      <c r="C61" s="104">
        <v>16</v>
      </c>
      <c r="D61" s="104" t="s">
        <v>14</v>
      </c>
      <c r="E61" s="104">
        <v>501</v>
      </c>
      <c r="F61" s="104">
        <f t="shared" si="5"/>
        <v>551.1</v>
      </c>
      <c r="G61" s="60">
        <f>G60</f>
        <v>26400</v>
      </c>
      <c r="H61" s="110">
        <f t="shared" si="6"/>
        <v>13226400</v>
      </c>
      <c r="I61" s="62">
        <f t="shared" si="9"/>
        <v>13887720</v>
      </c>
      <c r="J61" s="61">
        <f t="shared" si="7"/>
        <v>29000</v>
      </c>
      <c r="K61" s="62">
        <f t="shared" si="8"/>
        <v>1653300</v>
      </c>
      <c r="L61" s="4"/>
    </row>
    <row r="62" spans="1:12" ht="16.5" x14ac:dyDescent="0.3">
      <c r="A62" s="60">
        <v>61</v>
      </c>
      <c r="B62" s="104">
        <v>1603</v>
      </c>
      <c r="C62" s="104">
        <v>16</v>
      </c>
      <c r="D62" s="104" t="s">
        <v>17</v>
      </c>
      <c r="E62" s="104">
        <v>365</v>
      </c>
      <c r="F62" s="104">
        <f t="shared" si="5"/>
        <v>401.50000000000006</v>
      </c>
      <c r="G62" s="60">
        <f>G61</f>
        <v>26400</v>
      </c>
      <c r="H62" s="110">
        <f t="shared" si="6"/>
        <v>9636000</v>
      </c>
      <c r="I62" s="62">
        <f t="shared" si="9"/>
        <v>10117800</v>
      </c>
      <c r="J62" s="61">
        <f t="shared" si="7"/>
        <v>21000</v>
      </c>
      <c r="K62" s="62">
        <f t="shared" si="8"/>
        <v>1204500.0000000002</v>
      </c>
      <c r="L62" s="4"/>
    </row>
    <row r="63" spans="1:12" ht="16.5" x14ac:dyDescent="0.3">
      <c r="A63" s="60">
        <v>62</v>
      </c>
      <c r="B63" s="104">
        <v>1604</v>
      </c>
      <c r="C63" s="104">
        <v>16</v>
      </c>
      <c r="D63" s="104" t="s">
        <v>17</v>
      </c>
      <c r="E63" s="104">
        <v>325</v>
      </c>
      <c r="F63" s="104">
        <f t="shared" si="5"/>
        <v>357.50000000000006</v>
      </c>
      <c r="G63" s="60">
        <f>G62</f>
        <v>26400</v>
      </c>
      <c r="H63" s="110">
        <f t="shared" si="6"/>
        <v>8580000</v>
      </c>
      <c r="I63" s="62">
        <f t="shared" si="9"/>
        <v>9009000</v>
      </c>
      <c r="J63" s="61">
        <f t="shared" si="7"/>
        <v>19000</v>
      </c>
      <c r="K63" s="62">
        <f t="shared" si="8"/>
        <v>1072500.0000000002</v>
      </c>
      <c r="L63" s="4"/>
    </row>
    <row r="64" spans="1:12" ht="16.5" x14ac:dyDescent="0.3">
      <c r="A64" s="60">
        <v>63</v>
      </c>
      <c r="B64" s="104">
        <v>1701</v>
      </c>
      <c r="C64" s="104">
        <v>17</v>
      </c>
      <c r="D64" s="104" t="s">
        <v>14</v>
      </c>
      <c r="E64" s="104">
        <v>501</v>
      </c>
      <c r="F64" s="104">
        <f t="shared" si="5"/>
        <v>551.1</v>
      </c>
      <c r="G64" s="60">
        <f>G63+80</f>
        <v>26480</v>
      </c>
      <c r="H64" s="110">
        <f t="shared" si="6"/>
        <v>13266480</v>
      </c>
      <c r="I64" s="62">
        <f t="shared" si="9"/>
        <v>13929804</v>
      </c>
      <c r="J64" s="61">
        <f t="shared" si="7"/>
        <v>29000</v>
      </c>
      <c r="K64" s="62">
        <f t="shared" si="8"/>
        <v>1653300</v>
      </c>
      <c r="L64" s="4"/>
    </row>
    <row r="65" spans="1:12" ht="16.5" x14ac:dyDescent="0.3">
      <c r="A65" s="60">
        <v>64</v>
      </c>
      <c r="B65" s="104">
        <v>1702</v>
      </c>
      <c r="C65" s="104">
        <v>17</v>
      </c>
      <c r="D65" s="104" t="s">
        <v>14</v>
      </c>
      <c r="E65" s="104">
        <v>501</v>
      </c>
      <c r="F65" s="104">
        <f t="shared" si="5"/>
        <v>551.1</v>
      </c>
      <c r="G65" s="60">
        <f>G64</f>
        <v>26480</v>
      </c>
      <c r="H65" s="110">
        <f t="shared" si="6"/>
        <v>13266480</v>
      </c>
      <c r="I65" s="62">
        <f t="shared" si="9"/>
        <v>13929804</v>
      </c>
      <c r="J65" s="61">
        <f t="shared" si="7"/>
        <v>29000</v>
      </c>
      <c r="K65" s="62">
        <f t="shared" si="8"/>
        <v>1653300</v>
      </c>
      <c r="L65" s="4"/>
    </row>
    <row r="66" spans="1:12" ht="16.5" x14ac:dyDescent="0.3">
      <c r="A66" s="60">
        <v>65</v>
      </c>
      <c r="B66" s="104">
        <v>1703</v>
      </c>
      <c r="C66" s="104">
        <v>17</v>
      </c>
      <c r="D66" s="104" t="s">
        <v>17</v>
      </c>
      <c r="E66" s="104">
        <v>365</v>
      </c>
      <c r="F66" s="104">
        <f t="shared" si="5"/>
        <v>401.50000000000006</v>
      </c>
      <c r="G66" s="60">
        <f>G65</f>
        <v>26480</v>
      </c>
      <c r="H66" s="110">
        <f t="shared" si="6"/>
        <v>9665200</v>
      </c>
      <c r="I66" s="62">
        <f t="shared" si="9"/>
        <v>10148460</v>
      </c>
      <c r="J66" s="61">
        <f t="shared" si="7"/>
        <v>21000</v>
      </c>
      <c r="K66" s="62">
        <f t="shared" si="8"/>
        <v>1204500.0000000002</v>
      </c>
      <c r="L66" s="4"/>
    </row>
    <row r="67" spans="1:12" ht="16.5" x14ac:dyDescent="0.3">
      <c r="A67" s="60">
        <v>66</v>
      </c>
      <c r="B67" s="104">
        <v>1704</v>
      </c>
      <c r="C67" s="104">
        <v>17</v>
      </c>
      <c r="D67" s="104" t="s">
        <v>17</v>
      </c>
      <c r="E67" s="104">
        <v>325</v>
      </c>
      <c r="F67" s="104">
        <f t="shared" si="5"/>
        <v>357.50000000000006</v>
      </c>
      <c r="G67" s="60">
        <f>G66</f>
        <v>26480</v>
      </c>
      <c r="H67" s="110">
        <f t="shared" si="6"/>
        <v>8606000</v>
      </c>
      <c r="I67" s="62">
        <f t="shared" si="9"/>
        <v>9036300</v>
      </c>
      <c r="J67" s="61">
        <f t="shared" si="7"/>
        <v>19000</v>
      </c>
      <c r="K67" s="62">
        <f t="shared" si="8"/>
        <v>1072500.0000000002</v>
      </c>
      <c r="L67" s="4"/>
    </row>
    <row r="68" spans="1:12" ht="16.5" x14ac:dyDescent="0.3">
      <c r="A68" s="60">
        <v>67</v>
      </c>
      <c r="B68" s="104">
        <v>1801</v>
      </c>
      <c r="C68" s="104">
        <v>18</v>
      </c>
      <c r="D68" s="104" t="s">
        <v>14</v>
      </c>
      <c r="E68" s="104">
        <v>501</v>
      </c>
      <c r="F68" s="104">
        <f t="shared" si="5"/>
        <v>551.1</v>
      </c>
      <c r="G68" s="60">
        <f>G67+80</f>
        <v>26560</v>
      </c>
      <c r="H68" s="110">
        <f t="shared" si="6"/>
        <v>13306560</v>
      </c>
      <c r="I68" s="62">
        <f t="shared" si="9"/>
        <v>13971888</v>
      </c>
      <c r="J68" s="61">
        <f t="shared" si="7"/>
        <v>29000</v>
      </c>
      <c r="K68" s="62">
        <f t="shared" si="8"/>
        <v>1653300</v>
      </c>
      <c r="L68" s="4"/>
    </row>
    <row r="69" spans="1:12" ht="16.5" x14ac:dyDescent="0.3">
      <c r="A69" s="60">
        <v>68</v>
      </c>
      <c r="B69" s="104">
        <v>1802</v>
      </c>
      <c r="C69" s="104">
        <v>18</v>
      </c>
      <c r="D69" s="104" t="s">
        <v>14</v>
      </c>
      <c r="E69" s="104">
        <v>501</v>
      </c>
      <c r="F69" s="104">
        <f t="shared" si="5"/>
        <v>551.1</v>
      </c>
      <c r="G69" s="60">
        <f>G68</f>
        <v>26560</v>
      </c>
      <c r="H69" s="110">
        <f t="shared" si="6"/>
        <v>13306560</v>
      </c>
      <c r="I69" s="62">
        <f t="shared" si="9"/>
        <v>13971888</v>
      </c>
      <c r="J69" s="61">
        <f t="shared" si="7"/>
        <v>29000</v>
      </c>
      <c r="K69" s="62">
        <f t="shared" si="8"/>
        <v>1653300</v>
      </c>
      <c r="L69" s="4"/>
    </row>
    <row r="70" spans="1:12" ht="16.5" x14ac:dyDescent="0.3">
      <c r="A70" s="60">
        <v>69</v>
      </c>
      <c r="B70" s="104">
        <v>1803</v>
      </c>
      <c r="C70" s="104">
        <v>18</v>
      </c>
      <c r="D70" s="104" t="s">
        <v>17</v>
      </c>
      <c r="E70" s="104">
        <v>365</v>
      </c>
      <c r="F70" s="104">
        <f t="shared" si="5"/>
        <v>401.50000000000006</v>
      </c>
      <c r="G70" s="60">
        <f>G69</f>
        <v>26560</v>
      </c>
      <c r="H70" s="110">
        <f t="shared" si="6"/>
        <v>9694400</v>
      </c>
      <c r="I70" s="62">
        <f t="shared" si="9"/>
        <v>10179120</v>
      </c>
      <c r="J70" s="61">
        <f t="shared" si="7"/>
        <v>21000</v>
      </c>
      <c r="K70" s="62">
        <f t="shared" si="8"/>
        <v>1204500.0000000002</v>
      </c>
      <c r="L70" s="4"/>
    </row>
    <row r="71" spans="1:12" ht="16.5" x14ac:dyDescent="0.3">
      <c r="A71" s="60">
        <v>70</v>
      </c>
      <c r="B71" s="104">
        <v>1804</v>
      </c>
      <c r="C71" s="104">
        <v>18</v>
      </c>
      <c r="D71" s="104" t="s">
        <v>17</v>
      </c>
      <c r="E71" s="104">
        <v>325</v>
      </c>
      <c r="F71" s="104">
        <f t="shared" si="5"/>
        <v>357.50000000000006</v>
      </c>
      <c r="G71" s="60">
        <f>G70</f>
        <v>26560</v>
      </c>
      <c r="H71" s="110">
        <f t="shared" si="6"/>
        <v>8632000</v>
      </c>
      <c r="I71" s="62">
        <f t="shared" si="9"/>
        <v>9063600</v>
      </c>
      <c r="J71" s="61">
        <f t="shared" si="7"/>
        <v>19000</v>
      </c>
      <c r="K71" s="62">
        <f t="shared" si="8"/>
        <v>1072500.0000000002</v>
      </c>
      <c r="L71" s="4"/>
    </row>
    <row r="72" spans="1:12" ht="16.5" x14ac:dyDescent="0.3">
      <c r="A72" s="60">
        <v>71</v>
      </c>
      <c r="B72" s="104">
        <v>1901</v>
      </c>
      <c r="C72" s="104">
        <v>19</v>
      </c>
      <c r="D72" s="104" t="s">
        <v>14</v>
      </c>
      <c r="E72" s="104">
        <v>501</v>
      </c>
      <c r="F72" s="104">
        <f t="shared" si="5"/>
        <v>551.1</v>
      </c>
      <c r="G72" s="60">
        <f>G71+80</f>
        <v>26640</v>
      </c>
      <c r="H72" s="110">
        <f t="shared" si="6"/>
        <v>13346640</v>
      </c>
      <c r="I72" s="62">
        <f t="shared" si="9"/>
        <v>14013972</v>
      </c>
      <c r="J72" s="61">
        <f t="shared" si="7"/>
        <v>29000</v>
      </c>
      <c r="K72" s="62">
        <f t="shared" si="8"/>
        <v>1653300</v>
      </c>
      <c r="L72" s="4"/>
    </row>
    <row r="73" spans="1:12" ht="16.5" x14ac:dyDescent="0.3">
      <c r="A73" s="60">
        <v>72</v>
      </c>
      <c r="B73" s="104">
        <v>1902</v>
      </c>
      <c r="C73" s="104">
        <v>19</v>
      </c>
      <c r="D73" s="104" t="s">
        <v>14</v>
      </c>
      <c r="E73" s="104">
        <v>501</v>
      </c>
      <c r="F73" s="104">
        <f t="shared" si="5"/>
        <v>551.1</v>
      </c>
      <c r="G73" s="60">
        <f>G72</f>
        <v>26640</v>
      </c>
      <c r="H73" s="110">
        <f t="shared" si="6"/>
        <v>13346640</v>
      </c>
      <c r="I73" s="62">
        <f t="shared" si="9"/>
        <v>14013972</v>
      </c>
      <c r="J73" s="61">
        <f t="shared" si="7"/>
        <v>29000</v>
      </c>
      <c r="K73" s="62">
        <f t="shared" si="8"/>
        <v>1653300</v>
      </c>
      <c r="L73" s="4"/>
    </row>
    <row r="74" spans="1:12" ht="16.5" x14ac:dyDescent="0.3">
      <c r="A74" s="60">
        <v>73</v>
      </c>
      <c r="B74" s="104">
        <v>1903</v>
      </c>
      <c r="C74" s="104">
        <v>19</v>
      </c>
      <c r="D74" s="104" t="s">
        <v>17</v>
      </c>
      <c r="E74" s="104">
        <v>365</v>
      </c>
      <c r="F74" s="104">
        <f t="shared" si="5"/>
        <v>401.50000000000006</v>
      </c>
      <c r="G74" s="60">
        <f>G73</f>
        <v>26640</v>
      </c>
      <c r="H74" s="110">
        <f t="shared" si="6"/>
        <v>9723600</v>
      </c>
      <c r="I74" s="62">
        <f t="shared" si="9"/>
        <v>10209780</v>
      </c>
      <c r="J74" s="61">
        <f t="shared" si="7"/>
        <v>21500</v>
      </c>
      <c r="K74" s="62">
        <f t="shared" si="8"/>
        <v>1204500.0000000002</v>
      </c>
      <c r="L74" s="4"/>
    </row>
    <row r="75" spans="1:12" ht="16.5" x14ac:dyDescent="0.3">
      <c r="A75" s="60">
        <v>74</v>
      </c>
      <c r="B75" s="104">
        <v>1904</v>
      </c>
      <c r="C75" s="104">
        <v>19</v>
      </c>
      <c r="D75" s="104" t="s">
        <v>17</v>
      </c>
      <c r="E75" s="104">
        <v>325</v>
      </c>
      <c r="F75" s="104">
        <f t="shared" si="5"/>
        <v>357.50000000000006</v>
      </c>
      <c r="G75" s="60">
        <f>G74</f>
        <v>26640</v>
      </c>
      <c r="H75" s="110">
        <f t="shared" si="6"/>
        <v>8658000</v>
      </c>
      <c r="I75" s="62">
        <f t="shared" si="9"/>
        <v>9090900</v>
      </c>
      <c r="J75" s="61">
        <f t="shared" si="7"/>
        <v>19000</v>
      </c>
      <c r="K75" s="62">
        <f t="shared" si="8"/>
        <v>1072500.0000000002</v>
      </c>
      <c r="L75" s="4"/>
    </row>
    <row r="76" spans="1:12" ht="16.5" x14ac:dyDescent="0.3">
      <c r="A76" s="60">
        <v>75</v>
      </c>
      <c r="B76" s="104">
        <v>2001</v>
      </c>
      <c r="C76" s="104">
        <v>20</v>
      </c>
      <c r="D76" s="104" t="s">
        <v>14</v>
      </c>
      <c r="E76" s="104">
        <v>501</v>
      </c>
      <c r="F76" s="104">
        <f t="shared" si="5"/>
        <v>551.1</v>
      </c>
      <c r="G76" s="60">
        <f>G75+80</f>
        <v>26720</v>
      </c>
      <c r="H76" s="110">
        <f t="shared" si="6"/>
        <v>13386720</v>
      </c>
      <c r="I76" s="62">
        <f t="shared" si="9"/>
        <v>14056056</v>
      </c>
      <c r="J76" s="61">
        <f t="shared" si="7"/>
        <v>29500</v>
      </c>
      <c r="K76" s="62">
        <f t="shared" si="8"/>
        <v>1653300</v>
      </c>
      <c r="L76" s="4"/>
    </row>
    <row r="77" spans="1:12" ht="16.5" x14ac:dyDescent="0.3">
      <c r="A77" s="60">
        <v>76</v>
      </c>
      <c r="B77" s="104">
        <v>2004</v>
      </c>
      <c r="C77" s="104">
        <v>20</v>
      </c>
      <c r="D77" s="104" t="s">
        <v>17</v>
      </c>
      <c r="E77" s="104">
        <v>325</v>
      </c>
      <c r="F77" s="104">
        <f t="shared" si="5"/>
        <v>357.50000000000006</v>
      </c>
      <c r="G77" s="60">
        <f>G76</f>
        <v>26720</v>
      </c>
      <c r="H77" s="110">
        <f t="shared" ref="H77" si="10">E77*G77</f>
        <v>8684000</v>
      </c>
      <c r="I77" s="62">
        <f t="shared" ref="I77" si="11">ROUND(H77*1.05,0)</f>
        <v>9118200</v>
      </c>
      <c r="J77" s="61">
        <f t="shared" ref="J77" si="12">MROUND((I77*0.025/12),500)</f>
        <v>19000</v>
      </c>
      <c r="K77" s="62">
        <f t="shared" si="8"/>
        <v>1072500.0000000002</v>
      </c>
      <c r="L77" s="4"/>
    </row>
    <row r="78" spans="1:12" x14ac:dyDescent="0.25">
      <c r="A78" s="90" t="s">
        <v>3</v>
      </c>
      <c r="B78" s="91"/>
      <c r="C78" s="91"/>
      <c r="D78" s="92"/>
      <c r="E78" s="113">
        <f t="shared" ref="E78:F78" si="13">SUM(E2:E77)</f>
        <v>32210</v>
      </c>
      <c r="F78" s="113">
        <f t="shared" si="13"/>
        <v>35430.999999999978</v>
      </c>
      <c r="G78" s="63"/>
      <c r="H78" s="64">
        <f t="shared" ref="H78:I78" si="14">SUM(H2:H77)</f>
        <v>835518960</v>
      </c>
      <c r="I78" s="64">
        <f t="shared" si="14"/>
        <v>877294908</v>
      </c>
      <c r="J78" s="61"/>
      <c r="K78" s="64">
        <f>SUM(K2:K77)</f>
        <v>106293000</v>
      </c>
    </row>
    <row r="79" spans="1:12" x14ac:dyDescent="0.25">
      <c r="A79" s="65"/>
      <c r="B79" s="114"/>
      <c r="C79" s="115"/>
      <c r="D79" s="114"/>
      <c r="E79" s="114"/>
      <c r="F79" s="114"/>
      <c r="G79" s="65"/>
      <c r="H79" s="66"/>
      <c r="I79" s="66"/>
      <c r="J79" s="67"/>
      <c r="K79" s="68"/>
    </row>
    <row r="80" spans="1:12" x14ac:dyDescent="0.25">
      <c r="A80" s="65"/>
      <c r="B80" s="114"/>
      <c r="C80" s="115"/>
      <c r="D80" s="116"/>
      <c r="E80" s="117"/>
      <c r="F80" s="117"/>
      <c r="G80" s="65"/>
      <c r="H80" s="70"/>
      <c r="I80" s="70"/>
      <c r="J80" s="71"/>
      <c r="K80" s="72"/>
    </row>
    <row r="81" spans="1:13" ht="16.5" x14ac:dyDescent="0.3">
      <c r="A81" s="65"/>
      <c r="B81" s="114"/>
      <c r="C81" s="115"/>
      <c r="L81" s="4"/>
    </row>
    <row r="82" spans="1:13" ht="16.5" x14ac:dyDescent="0.3">
      <c r="A82" s="65"/>
      <c r="B82" s="114"/>
      <c r="C82" s="115"/>
      <c r="L82" s="4"/>
    </row>
    <row r="83" spans="1:13" ht="17.25" thickBot="1" x14ac:dyDescent="0.35">
      <c r="A83" s="65"/>
      <c r="B83" s="114"/>
      <c r="C83" s="115"/>
      <c r="L83" s="4"/>
    </row>
    <row r="84" spans="1:13" ht="15.75" thickBot="1" x14ac:dyDescent="0.3">
      <c r="A84" s="65"/>
      <c r="B84" s="114"/>
      <c r="C84" s="115"/>
      <c r="F84" s="121"/>
      <c r="K84" s="75"/>
      <c r="L84" s="52"/>
      <c r="M84" s="10"/>
    </row>
    <row r="85" spans="1:13" ht="15.75" thickBot="1" x14ac:dyDescent="0.3">
      <c r="A85" s="65"/>
      <c r="B85" s="114"/>
      <c r="C85" s="115"/>
      <c r="L85" s="52"/>
      <c r="M85" s="10"/>
    </row>
    <row r="86" spans="1:13" ht="15.75" thickBot="1" x14ac:dyDescent="0.3">
      <c r="A86" s="65"/>
      <c r="B86" s="114"/>
      <c r="C86" s="115"/>
      <c r="L86" s="52"/>
      <c r="M86" s="10"/>
    </row>
    <row r="87" spans="1:13" ht="15.75" thickBot="1" x14ac:dyDescent="0.3">
      <c r="A87" s="65"/>
      <c r="B87" s="114"/>
      <c r="C87" s="115"/>
      <c r="L87" s="52"/>
      <c r="M87" s="10"/>
    </row>
    <row r="88" spans="1:13" ht="15.75" thickBot="1" x14ac:dyDescent="0.3">
      <c r="A88" s="65"/>
      <c r="B88" s="114"/>
      <c r="C88" s="115"/>
      <c r="L88" s="52"/>
      <c r="M88" s="10"/>
    </row>
    <row r="89" spans="1:13" ht="15.75" thickBot="1" x14ac:dyDescent="0.3">
      <c r="A89" s="65"/>
      <c r="B89" s="114"/>
      <c r="C89" s="115"/>
      <c r="L89" s="52"/>
      <c r="M89" s="10"/>
    </row>
    <row r="90" spans="1:13" ht="15.75" thickBot="1" x14ac:dyDescent="0.3">
      <c r="A90" s="65"/>
      <c r="B90" s="114"/>
      <c r="C90" s="115"/>
      <c r="L90" s="52"/>
      <c r="M90" s="10"/>
    </row>
    <row r="91" spans="1:13" ht="15.75" thickBot="1" x14ac:dyDescent="0.3">
      <c r="A91" s="65"/>
      <c r="B91" s="114"/>
      <c r="C91" s="115"/>
      <c r="L91" s="52"/>
      <c r="M91" s="10"/>
    </row>
    <row r="92" spans="1:13" ht="15.75" thickBot="1" x14ac:dyDescent="0.3">
      <c r="A92" s="65"/>
      <c r="B92" s="114"/>
      <c r="C92" s="115"/>
      <c r="L92" s="52"/>
      <c r="M92" s="10"/>
    </row>
    <row r="93" spans="1:13" ht="15.75" thickBot="1" x14ac:dyDescent="0.3">
      <c r="A93" s="65"/>
      <c r="B93" s="114"/>
      <c r="C93" s="115"/>
      <c r="L93" s="52"/>
      <c r="M93" s="10"/>
    </row>
    <row r="94" spans="1:13" ht="15.75" thickBot="1" x14ac:dyDescent="0.3">
      <c r="A94" s="65"/>
      <c r="B94" s="114"/>
      <c r="C94" s="115"/>
      <c r="L94" s="52"/>
      <c r="M94" s="10"/>
    </row>
    <row r="95" spans="1:13" ht="16.5" x14ac:dyDescent="0.3">
      <c r="A95" s="65"/>
      <c r="B95" s="114"/>
      <c r="C95" s="115"/>
      <c r="L95" s="4"/>
    </row>
    <row r="96" spans="1:13" ht="16.5" x14ac:dyDescent="0.3">
      <c r="A96" s="65"/>
      <c r="B96" s="114"/>
      <c r="C96" s="115"/>
      <c r="L96" s="4"/>
    </row>
    <row r="97" spans="1:13" ht="16.5" x14ac:dyDescent="0.3">
      <c r="A97" s="65"/>
      <c r="B97" s="114"/>
      <c r="C97" s="115"/>
      <c r="L97" s="4"/>
    </row>
    <row r="98" spans="1:13" ht="16.5" x14ac:dyDescent="0.3">
      <c r="A98" s="65"/>
      <c r="B98" s="114"/>
      <c r="C98" s="115"/>
      <c r="L98" s="4"/>
    </row>
    <row r="99" spans="1:13" ht="16.5" x14ac:dyDescent="0.3">
      <c r="A99" s="65"/>
      <c r="B99" s="114"/>
      <c r="C99" s="115"/>
      <c r="L99" s="4"/>
    </row>
    <row r="100" spans="1:13" ht="16.5" x14ac:dyDescent="0.3">
      <c r="A100" s="65"/>
      <c r="B100" s="114"/>
      <c r="C100" s="115"/>
      <c r="L100" s="4"/>
    </row>
    <row r="101" spans="1:13" ht="16.5" x14ac:dyDescent="0.3">
      <c r="A101" s="65"/>
      <c r="B101" s="114"/>
      <c r="C101" s="115"/>
      <c r="L101" s="4"/>
    </row>
    <row r="102" spans="1:13" ht="16.5" x14ac:dyDescent="0.3">
      <c r="A102" s="65"/>
      <c r="B102" s="114"/>
      <c r="C102" s="115"/>
      <c r="L102" s="4"/>
    </row>
    <row r="103" spans="1:13" ht="16.5" x14ac:dyDescent="0.3">
      <c r="A103" s="65"/>
      <c r="B103" s="114"/>
      <c r="C103" s="115"/>
      <c r="L103" s="4"/>
    </row>
    <row r="104" spans="1:13" ht="16.5" x14ac:dyDescent="0.3">
      <c r="A104" s="65"/>
      <c r="B104" s="114"/>
      <c r="C104" s="115"/>
      <c r="L104" s="4"/>
    </row>
    <row r="105" spans="1:13" ht="16.5" x14ac:dyDescent="0.3">
      <c r="A105" s="65"/>
      <c r="B105" s="114"/>
      <c r="C105" s="115"/>
      <c r="L105" s="4"/>
    </row>
    <row r="106" spans="1:13" ht="16.5" x14ac:dyDescent="0.3">
      <c r="A106" s="65"/>
      <c r="B106" s="114"/>
      <c r="C106" s="115"/>
      <c r="L106" s="4"/>
    </row>
    <row r="107" spans="1:13" ht="16.5" x14ac:dyDescent="0.3">
      <c r="A107" s="65"/>
      <c r="B107" s="114"/>
      <c r="C107" s="115"/>
      <c r="L107" s="4"/>
    </row>
    <row r="108" spans="1:13" ht="16.5" x14ac:dyDescent="0.3">
      <c r="A108" s="65"/>
      <c r="B108" s="114"/>
      <c r="C108" s="115"/>
      <c r="L108" s="4"/>
      <c r="M108" s="6"/>
    </row>
    <row r="109" spans="1:13" ht="16.5" x14ac:dyDescent="0.3">
      <c r="A109" s="65"/>
      <c r="B109" s="114"/>
      <c r="C109" s="115"/>
      <c r="L109" s="4"/>
      <c r="M109" s="11"/>
    </row>
    <row r="110" spans="1:13" ht="16.5" x14ac:dyDescent="0.3">
      <c r="A110" s="65"/>
      <c r="B110" s="114"/>
      <c r="C110" s="115"/>
      <c r="L110" s="4"/>
      <c r="M110" s="11"/>
    </row>
    <row r="111" spans="1:13" ht="16.5" x14ac:dyDescent="0.3">
      <c r="A111" s="65"/>
      <c r="B111" s="114"/>
      <c r="C111" s="115"/>
      <c r="L111" s="4"/>
      <c r="M111" s="6"/>
    </row>
    <row r="112" spans="1:13" x14ac:dyDescent="0.25">
      <c r="A112" s="69"/>
      <c r="B112" s="114"/>
      <c r="C112" s="115"/>
    </row>
    <row r="113" spans="2:3" x14ac:dyDescent="0.25">
      <c r="B113" s="114"/>
      <c r="C113" s="115"/>
    </row>
    <row r="114" spans="2:3" x14ac:dyDescent="0.25">
      <c r="B114" s="114"/>
      <c r="C114" s="115"/>
    </row>
  </sheetData>
  <mergeCells count="1">
    <mergeCell ref="A78:D7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DC204-674A-4D31-87BC-6A563B46EA4B}">
  <dimension ref="A1:P117"/>
  <sheetViews>
    <sheetView topLeftCell="A64" zoomScale="160" zoomScaleNormal="160" workbookViewId="0">
      <selection activeCell="H81" sqref="H81"/>
    </sheetView>
  </sheetViews>
  <sheetFormatPr defaultRowHeight="15" x14ac:dyDescent="0.25"/>
  <cols>
    <col min="1" max="1" width="4.7109375" style="6" customWidth="1"/>
    <col min="2" max="2" width="5.140625" style="6" customWidth="1"/>
    <col min="3" max="3" width="4.42578125" style="48" customWidth="1"/>
    <col min="4" max="4" width="6.42578125" style="6" customWidth="1"/>
    <col min="5" max="5" width="7" style="47" customWidth="1"/>
    <col min="6" max="6" width="5.85546875" customWidth="1"/>
    <col min="7" max="7" width="7.140625" customWidth="1"/>
    <col min="8" max="8" width="15.28515625" customWidth="1"/>
    <col min="9" max="9" width="15.42578125" customWidth="1"/>
    <col min="10" max="10" width="7.7109375" customWidth="1"/>
    <col min="11" max="11" width="15" customWidth="1"/>
    <col min="13" max="13" width="17.5703125" customWidth="1"/>
    <col min="16" max="16" width="9.140625" style="3"/>
    <col min="17" max="17" width="16.140625" customWidth="1"/>
  </cols>
  <sheetData>
    <row r="1" spans="1:13" x14ac:dyDescent="0.25">
      <c r="A1" s="93" t="s">
        <v>32</v>
      </c>
      <c r="B1" s="93"/>
      <c r="C1" s="93"/>
      <c r="D1" s="93"/>
      <c r="E1" s="93"/>
      <c r="F1" s="93"/>
      <c r="G1" s="93"/>
      <c r="H1" s="93"/>
      <c r="I1" s="93"/>
      <c r="J1" s="93"/>
      <c r="K1" s="93"/>
    </row>
    <row r="2" spans="1:13" ht="51.75" customHeight="1" x14ac:dyDescent="0.25">
      <c r="A2" s="21" t="s">
        <v>1</v>
      </c>
      <c r="B2" s="21" t="s">
        <v>0</v>
      </c>
      <c r="C2" s="22" t="s">
        <v>2</v>
      </c>
      <c r="D2" s="22" t="s">
        <v>13</v>
      </c>
      <c r="E2" s="22" t="s">
        <v>31</v>
      </c>
      <c r="F2" s="22" t="s">
        <v>11</v>
      </c>
      <c r="G2" s="21" t="s">
        <v>21</v>
      </c>
      <c r="H2" s="23" t="s">
        <v>22</v>
      </c>
      <c r="I2" s="24" t="s">
        <v>23</v>
      </c>
      <c r="J2" s="25" t="s">
        <v>24</v>
      </c>
      <c r="K2" s="25" t="s">
        <v>25</v>
      </c>
      <c r="L2" s="5"/>
    </row>
    <row r="3" spans="1:13" ht="16.5" x14ac:dyDescent="0.3">
      <c r="A3" s="26">
        <v>1</v>
      </c>
      <c r="B3" s="27">
        <v>101</v>
      </c>
      <c r="C3" s="27">
        <v>1</v>
      </c>
      <c r="D3" s="27" t="s">
        <v>17</v>
      </c>
      <c r="E3" s="27">
        <v>325</v>
      </c>
      <c r="F3" s="27">
        <f>E3*1.1</f>
        <v>357.50000000000006</v>
      </c>
      <c r="G3" s="26">
        <v>25200</v>
      </c>
      <c r="H3" s="28">
        <f>E3*G3</f>
        <v>8190000</v>
      </c>
      <c r="I3" s="29">
        <f>H3*1.05</f>
        <v>8599500</v>
      </c>
      <c r="J3" s="30">
        <f>MROUND((I3*0.025/12),500)</f>
        <v>18000</v>
      </c>
      <c r="K3" s="31">
        <f>F3*3000</f>
        <v>1072500.0000000002</v>
      </c>
      <c r="L3" s="4"/>
      <c r="M3" s="9">
        <f>H3/F3</f>
        <v>22909.090909090904</v>
      </c>
    </row>
    <row r="4" spans="1:13" ht="16.5" x14ac:dyDescent="0.3">
      <c r="A4" s="26">
        <v>2</v>
      </c>
      <c r="B4" s="27">
        <v>102</v>
      </c>
      <c r="C4" s="27">
        <v>1</v>
      </c>
      <c r="D4" s="27" t="s">
        <v>17</v>
      </c>
      <c r="E4" s="27">
        <v>365</v>
      </c>
      <c r="F4" s="27">
        <f t="shared" ref="F4:F57" si="0">E4*1.1</f>
        <v>401.50000000000006</v>
      </c>
      <c r="G4" s="26">
        <f>G3</f>
        <v>25200</v>
      </c>
      <c r="H4" s="28">
        <f t="shared" ref="H4:H57" si="1">E4*G4</f>
        <v>9198000</v>
      </c>
      <c r="I4" s="29">
        <f t="shared" ref="I4:I57" si="2">H4*1.05</f>
        <v>9657900</v>
      </c>
      <c r="J4" s="30">
        <f t="shared" ref="J4:J57" si="3">MROUND((I4*0.025/12),500)</f>
        <v>20000</v>
      </c>
      <c r="K4" s="31">
        <f t="shared" ref="K4:K57" si="4">F4*3000</f>
        <v>1204500.0000000002</v>
      </c>
      <c r="L4" s="4"/>
      <c r="M4" s="9"/>
    </row>
    <row r="5" spans="1:13" ht="16.5" x14ac:dyDescent="0.3">
      <c r="A5" s="26">
        <v>3</v>
      </c>
      <c r="B5" s="27">
        <v>103</v>
      </c>
      <c r="C5" s="27">
        <v>1</v>
      </c>
      <c r="D5" s="27" t="s">
        <v>14</v>
      </c>
      <c r="E5" s="27">
        <v>501</v>
      </c>
      <c r="F5" s="27">
        <f t="shared" si="0"/>
        <v>551.1</v>
      </c>
      <c r="G5" s="26">
        <f>G4</f>
        <v>25200</v>
      </c>
      <c r="H5" s="28">
        <f t="shared" si="1"/>
        <v>12625200</v>
      </c>
      <c r="I5" s="29">
        <f t="shared" si="2"/>
        <v>13256460</v>
      </c>
      <c r="J5" s="30">
        <f t="shared" si="3"/>
        <v>27500</v>
      </c>
      <c r="K5" s="31">
        <f t="shared" si="4"/>
        <v>1653300</v>
      </c>
      <c r="L5" s="4"/>
      <c r="M5" s="9"/>
    </row>
    <row r="6" spans="1:13" ht="16.5" x14ac:dyDescent="0.3">
      <c r="A6" s="26">
        <v>4</v>
      </c>
      <c r="B6" s="27">
        <v>104</v>
      </c>
      <c r="C6" s="27">
        <v>1</v>
      </c>
      <c r="D6" s="27" t="s">
        <v>14</v>
      </c>
      <c r="E6" s="27">
        <v>509</v>
      </c>
      <c r="F6" s="27">
        <f t="shared" si="0"/>
        <v>559.90000000000009</v>
      </c>
      <c r="G6" s="26">
        <f>G5</f>
        <v>25200</v>
      </c>
      <c r="H6" s="28">
        <f t="shared" si="1"/>
        <v>12826800</v>
      </c>
      <c r="I6" s="29">
        <f t="shared" si="2"/>
        <v>13468140</v>
      </c>
      <c r="J6" s="30">
        <f t="shared" si="3"/>
        <v>28000</v>
      </c>
      <c r="K6" s="31">
        <f t="shared" si="4"/>
        <v>1679700.0000000002</v>
      </c>
      <c r="L6" s="4"/>
    </row>
    <row r="7" spans="1:13" ht="16.5" x14ac:dyDescent="0.3">
      <c r="A7" s="26">
        <v>5</v>
      </c>
      <c r="B7" s="27">
        <v>201</v>
      </c>
      <c r="C7" s="27">
        <v>2</v>
      </c>
      <c r="D7" s="27" t="s">
        <v>17</v>
      </c>
      <c r="E7" s="27">
        <v>325</v>
      </c>
      <c r="F7" s="27">
        <f t="shared" si="0"/>
        <v>357.50000000000006</v>
      </c>
      <c r="G7" s="26">
        <f>G6+80</f>
        <v>25280</v>
      </c>
      <c r="H7" s="28">
        <f t="shared" si="1"/>
        <v>8216000</v>
      </c>
      <c r="I7" s="29">
        <f t="shared" si="2"/>
        <v>8626800</v>
      </c>
      <c r="J7" s="30">
        <f t="shared" si="3"/>
        <v>18000</v>
      </c>
      <c r="K7" s="31">
        <f t="shared" si="4"/>
        <v>1072500.0000000002</v>
      </c>
      <c r="L7" s="4"/>
      <c r="M7" s="12"/>
    </row>
    <row r="8" spans="1:13" ht="16.5" x14ac:dyDescent="0.3">
      <c r="A8" s="26">
        <v>6</v>
      </c>
      <c r="B8" s="27">
        <v>202</v>
      </c>
      <c r="C8" s="27">
        <v>2</v>
      </c>
      <c r="D8" s="27" t="s">
        <v>17</v>
      </c>
      <c r="E8" s="27">
        <v>365</v>
      </c>
      <c r="F8" s="27">
        <f t="shared" si="0"/>
        <v>401.50000000000006</v>
      </c>
      <c r="G8" s="26">
        <f>G7</f>
        <v>25280</v>
      </c>
      <c r="H8" s="28">
        <f t="shared" si="1"/>
        <v>9227200</v>
      </c>
      <c r="I8" s="29">
        <f t="shared" si="2"/>
        <v>9688560</v>
      </c>
      <c r="J8" s="30">
        <f t="shared" si="3"/>
        <v>20000</v>
      </c>
      <c r="K8" s="31">
        <f t="shared" si="4"/>
        <v>1204500.0000000002</v>
      </c>
      <c r="L8" s="4"/>
    </row>
    <row r="9" spans="1:13" ht="16.5" x14ac:dyDescent="0.3">
      <c r="A9" s="26">
        <v>7</v>
      </c>
      <c r="B9" s="27">
        <v>203</v>
      </c>
      <c r="C9" s="27">
        <v>2</v>
      </c>
      <c r="D9" s="27" t="s">
        <v>14</v>
      </c>
      <c r="E9" s="27">
        <v>501</v>
      </c>
      <c r="F9" s="27">
        <f t="shared" si="0"/>
        <v>551.1</v>
      </c>
      <c r="G9" s="26">
        <f>G8</f>
        <v>25280</v>
      </c>
      <c r="H9" s="28">
        <f t="shared" si="1"/>
        <v>12665280</v>
      </c>
      <c r="I9" s="29">
        <f t="shared" si="2"/>
        <v>13298544</v>
      </c>
      <c r="J9" s="30">
        <f t="shared" si="3"/>
        <v>27500</v>
      </c>
      <c r="K9" s="31">
        <f t="shared" si="4"/>
        <v>1653300</v>
      </c>
      <c r="L9" s="4"/>
    </row>
    <row r="10" spans="1:13" ht="16.5" x14ac:dyDescent="0.3">
      <c r="A10" s="26">
        <v>8</v>
      </c>
      <c r="B10" s="27">
        <v>204</v>
      </c>
      <c r="C10" s="27">
        <v>2</v>
      </c>
      <c r="D10" s="27" t="s">
        <v>14</v>
      </c>
      <c r="E10" s="27">
        <v>509</v>
      </c>
      <c r="F10" s="27">
        <f t="shared" si="0"/>
        <v>559.90000000000009</v>
      </c>
      <c r="G10" s="26">
        <f>G9</f>
        <v>25280</v>
      </c>
      <c r="H10" s="28">
        <f t="shared" si="1"/>
        <v>12867520</v>
      </c>
      <c r="I10" s="29">
        <f t="shared" si="2"/>
        <v>13510896</v>
      </c>
      <c r="J10" s="30">
        <f t="shared" si="3"/>
        <v>28000</v>
      </c>
      <c r="K10" s="31">
        <f t="shared" si="4"/>
        <v>1679700.0000000002</v>
      </c>
      <c r="L10" s="4"/>
    </row>
    <row r="11" spans="1:13" ht="16.5" x14ac:dyDescent="0.3">
      <c r="A11" s="26">
        <v>9</v>
      </c>
      <c r="B11" s="27">
        <v>301</v>
      </c>
      <c r="C11" s="27">
        <v>3</v>
      </c>
      <c r="D11" s="27" t="s">
        <v>17</v>
      </c>
      <c r="E11" s="27">
        <v>325</v>
      </c>
      <c r="F11" s="27">
        <f t="shared" si="0"/>
        <v>357.50000000000006</v>
      </c>
      <c r="G11" s="26">
        <f>G10+80</f>
        <v>25360</v>
      </c>
      <c r="H11" s="28">
        <f t="shared" si="1"/>
        <v>8242000</v>
      </c>
      <c r="I11" s="29">
        <f t="shared" si="2"/>
        <v>8654100</v>
      </c>
      <c r="J11" s="30">
        <f t="shared" si="3"/>
        <v>18000</v>
      </c>
      <c r="K11" s="31">
        <f t="shared" si="4"/>
        <v>1072500.0000000002</v>
      </c>
      <c r="L11" s="4"/>
    </row>
    <row r="12" spans="1:13" ht="16.5" x14ac:dyDescent="0.3">
      <c r="A12" s="26">
        <v>10</v>
      </c>
      <c r="B12" s="27">
        <v>302</v>
      </c>
      <c r="C12" s="27">
        <v>3</v>
      </c>
      <c r="D12" s="27" t="s">
        <v>17</v>
      </c>
      <c r="E12" s="27">
        <v>365</v>
      </c>
      <c r="F12" s="27">
        <f t="shared" si="0"/>
        <v>401.50000000000006</v>
      </c>
      <c r="G12" s="26">
        <f>G11</f>
        <v>25360</v>
      </c>
      <c r="H12" s="28">
        <f t="shared" si="1"/>
        <v>9256400</v>
      </c>
      <c r="I12" s="29">
        <f t="shared" si="2"/>
        <v>9719220</v>
      </c>
      <c r="J12" s="30">
        <f t="shared" si="3"/>
        <v>20000</v>
      </c>
      <c r="K12" s="31">
        <f t="shared" si="4"/>
        <v>1204500.0000000002</v>
      </c>
      <c r="L12" s="4"/>
    </row>
    <row r="13" spans="1:13" ht="16.5" x14ac:dyDescent="0.3">
      <c r="A13" s="26">
        <v>11</v>
      </c>
      <c r="B13" s="27">
        <v>303</v>
      </c>
      <c r="C13" s="27">
        <v>3</v>
      </c>
      <c r="D13" s="27" t="s">
        <v>14</v>
      </c>
      <c r="E13" s="27">
        <v>501</v>
      </c>
      <c r="F13" s="27">
        <f t="shared" si="0"/>
        <v>551.1</v>
      </c>
      <c r="G13" s="26">
        <f>G12</f>
        <v>25360</v>
      </c>
      <c r="H13" s="28">
        <f t="shared" si="1"/>
        <v>12705360</v>
      </c>
      <c r="I13" s="29">
        <f t="shared" si="2"/>
        <v>13340628</v>
      </c>
      <c r="J13" s="30">
        <f t="shared" si="3"/>
        <v>28000</v>
      </c>
      <c r="K13" s="31">
        <f t="shared" si="4"/>
        <v>1653300</v>
      </c>
      <c r="L13" s="4"/>
    </row>
    <row r="14" spans="1:13" ht="16.5" x14ac:dyDescent="0.3">
      <c r="A14" s="26">
        <v>12</v>
      </c>
      <c r="B14" s="27">
        <v>304</v>
      </c>
      <c r="C14" s="27">
        <v>3</v>
      </c>
      <c r="D14" s="27" t="s">
        <v>14</v>
      </c>
      <c r="E14" s="27">
        <v>509</v>
      </c>
      <c r="F14" s="27">
        <f t="shared" si="0"/>
        <v>559.90000000000009</v>
      </c>
      <c r="G14" s="26">
        <f>G13</f>
        <v>25360</v>
      </c>
      <c r="H14" s="28">
        <f t="shared" si="1"/>
        <v>12908240</v>
      </c>
      <c r="I14" s="29">
        <f t="shared" si="2"/>
        <v>13553652</v>
      </c>
      <c r="J14" s="30">
        <f t="shared" si="3"/>
        <v>28000</v>
      </c>
      <c r="K14" s="31">
        <f t="shared" si="4"/>
        <v>1679700.0000000002</v>
      </c>
      <c r="L14" s="4"/>
    </row>
    <row r="15" spans="1:13" ht="16.5" x14ac:dyDescent="0.3">
      <c r="A15" s="26">
        <v>13</v>
      </c>
      <c r="B15" s="27">
        <v>401</v>
      </c>
      <c r="C15" s="27">
        <v>4</v>
      </c>
      <c r="D15" s="27" t="s">
        <v>17</v>
      </c>
      <c r="E15" s="27">
        <v>325</v>
      </c>
      <c r="F15" s="27">
        <f t="shared" si="0"/>
        <v>357.50000000000006</v>
      </c>
      <c r="G15" s="26">
        <f>G14+80</f>
        <v>25440</v>
      </c>
      <c r="H15" s="28">
        <f t="shared" si="1"/>
        <v>8268000</v>
      </c>
      <c r="I15" s="29">
        <f t="shared" si="2"/>
        <v>8681400</v>
      </c>
      <c r="J15" s="30">
        <f t="shared" si="3"/>
        <v>18000</v>
      </c>
      <c r="K15" s="31">
        <f t="shared" si="4"/>
        <v>1072500.0000000002</v>
      </c>
      <c r="L15" s="4"/>
    </row>
    <row r="16" spans="1:13" ht="16.5" x14ac:dyDescent="0.3">
      <c r="A16" s="26">
        <v>14</v>
      </c>
      <c r="B16" s="27">
        <v>402</v>
      </c>
      <c r="C16" s="27">
        <v>4</v>
      </c>
      <c r="D16" s="27" t="s">
        <v>17</v>
      </c>
      <c r="E16" s="27">
        <v>365</v>
      </c>
      <c r="F16" s="27">
        <f t="shared" si="0"/>
        <v>401.50000000000006</v>
      </c>
      <c r="G16" s="26">
        <f>G15</f>
        <v>25440</v>
      </c>
      <c r="H16" s="28">
        <f t="shared" si="1"/>
        <v>9285600</v>
      </c>
      <c r="I16" s="29">
        <f t="shared" si="2"/>
        <v>9749880</v>
      </c>
      <c r="J16" s="30">
        <f t="shared" si="3"/>
        <v>20500</v>
      </c>
      <c r="K16" s="31">
        <f t="shared" si="4"/>
        <v>1204500.0000000002</v>
      </c>
      <c r="L16" s="4"/>
      <c r="M16" s="12"/>
    </row>
    <row r="17" spans="1:12" ht="16.5" x14ac:dyDescent="0.3">
      <c r="A17" s="26">
        <v>15</v>
      </c>
      <c r="B17" s="27">
        <v>403</v>
      </c>
      <c r="C17" s="27">
        <v>4</v>
      </c>
      <c r="D17" s="27" t="s">
        <v>14</v>
      </c>
      <c r="E17" s="27">
        <v>501</v>
      </c>
      <c r="F17" s="27">
        <f t="shared" si="0"/>
        <v>551.1</v>
      </c>
      <c r="G17" s="26">
        <f>G16</f>
        <v>25440</v>
      </c>
      <c r="H17" s="28">
        <f t="shared" si="1"/>
        <v>12745440</v>
      </c>
      <c r="I17" s="29">
        <f t="shared" si="2"/>
        <v>13382712</v>
      </c>
      <c r="J17" s="30">
        <f t="shared" si="3"/>
        <v>28000</v>
      </c>
      <c r="K17" s="31">
        <f t="shared" si="4"/>
        <v>1653300</v>
      </c>
      <c r="L17" s="4"/>
    </row>
    <row r="18" spans="1:12" ht="16.5" x14ac:dyDescent="0.3">
      <c r="A18" s="26">
        <v>16</v>
      </c>
      <c r="B18" s="27">
        <v>404</v>
      </c>
      <c r="C18" s="27">
        <v>4</v>
      </c>
      <c r="D18" s="27" t="s">
        <v>14</v>
      </c>
      <c r="E18" s="27">
        <v>509</v>
      </c>
      <c r="F18" s="27">
        <f t="shared" si="0"/>
        <v>559.90000000000009</v>
      </c>
      <c r="G18" s="26">
        <f>G17</f>
        <v>25440</v>
      </c>
      <c r="H18" s="28">
        <f t="shared" si="1"/>
        <v>12948960</v>
      </c>
      <c r="I18" s="29">
        <f t="shared" si="2"/>
        <v>13596408</v>
      </c>
      <c r="J18" s="30">
        <f t="shared" si="3"/>
        <v>28500</v>
      </c>
      <c r="K18" s="31">
        <f t="shared" si="4"/>
        <v>1679700.0000000002</v>
      </c>
      <c r="L18" s="4"/>
    </row>
    <row r="19" spans="1:12" ht="16.5" x14ac:dyDescent="0.3">
      <c r="A19" s="26">
        <v>17</v>
      </c>
      <c r="B19" s="27">
        <v>501</v>
      </c>
      <c r="C19" s="27">
        <v>5</v>
      </c>
      <c r="D19" s="27" t="s">
        <v>17</v>
      </c>
      <c r="E19" s="27">
        <v>325</v>
      </c>
      <c r="F19" s="27">
        <f t="shared" si="0"/>
        <v>357.50000000000006</v>
      </c>
      <c r="G19" s="26">
        <f>G18+80</f>
        <v>25520</v>
      </c>
      <c r="H19" s="28">
        <f t="shared" si="1"/>
        <v>8294000</v>
      </c>
      <c r="I19" s="29">
        <f t="shared" si="2"/>
        <v>8708700</v>
      </c>
      <c r="J19" s="30">
        <f t="shared" si="3"/>
        <v>18000</v>
      </c>
      <c r="K19" s="31">
        <f t="shared" si="4"/>
        <v>1072500.0000000002</v>
      </c>
      <c r="L19" s="4"/>
    </row>
    <row r="20" spans="1:12" ht="16.5" x14ac:dyDescent="0.3">
      <c r="A20" s="26">
        <v>18</v>
      </c>
      <c r="B20" s="27">
        <v>502</v>
      </c>
      <c r="C20" s="27">
        <v>5</v>
      </c>
      <c r="D20" s="27" t="s">
        <v>17</v>
      </c>
      <c r="E20" s="27">
        <v>365</v>
      </c>
      <c r="F20" s="27">
        <f t="shared" si="0"/>
        <v>401.50000000000006</v>
      </c>
      <c r="G20" s="26">
        <f>G19</f>
        <v>25520</v>
      </c>
      <c r="H20" s="28">
        <f t="shared" si="1"/>
        <v>9314800</v>
      </c>
      <c r="I20" s="29">
        <f t="shared" si="2"/>
        <v>9780540</v>
      </c>
      <c r="J20" s="30">
        <f t="shared" si="3"/>
        <v>20500</v>
      </c>
      <c r="K20" s="31">
        <f t="shared" si="4"/>
        <v>1204500.0000000002</v>
      </c>
      <c r="L20" s="4"/>
    </row>
    <row r="21" spans="1:12" ht="16.5" x14ac:dyDescent="0.3">
      <c r="A21" s="26">
        <v>19</v>
      </c>
      <c r="B21" s="27">
        <v>503</v>
      </c>
      <c r="C21" s="27">
        <v>5</v>
      </c>
      <c r="D21" s="27" t="s">
        <v>14</v>
      </c>
      <c r="E21" s="27">
        <v>501</v>
      </c>
      <c r="F21" s="27">
        <f t="shared" si="0"/>
        <v>551.1</v>
      </c>
      <c r="G21" s="26">
        <f>G20</f>
        <v>25520</v>
      </c>
      <c r="H21" s="28">
        <f t="shared" si="1"/>
        <v>12785520</v>
      </c>
      <c r="I21" s="29">
        <f t="shared" si="2"/>
        <v>13424796</v>
      </c>
      <c r="J21" s="30">
        <f t="shared" si="3"/>
        <v>28000</v>
      </c>
      <c r="K21" s="31">
        <f t="shared" si="4"/>
        <v>1653300</v>
      </c>
      <c r="L21" s="4"/>
    </row>
    <row r="22" spans="1:12" ht="16.5" x14ac:dyDescent="0.3">
      <c r="A22" s="26">
        <v>20</v>
      </c>
      <c r="B22" s="27">
        <v>504</v>
      </c>
      <c r="C22" s="27">
        <v>5</v>
      </c>
      <c r="D22" s="27" t="s">
        <v>14</v>
      </c>
      <c r="E22" s="27">
        <v>509</v>
      </c>
      <c r="F22" s="27">
        <f t="shared" si="0"/>
        <v>559.90000000000009</v>
      </c>
      <c r="G22" s="26">
        <f>G21</f>
        <v>25520</v>
      </c>
      <c r="H22" s="28">
        <f t="shared" si="1"/>
        <v>12989680</v>
      </c>
      <c r="I22" s="29">
        <f t="shared" si="2"/>
        <v>13639164</v>
      </c>
      <c r="J22" s="30">
        <f t="shared" si="3"/>
        <v>28500</v>
      </c>
      <c r="K22" s="31">
        <f t="shared" si="4"/>
        <v>1679700.0000000002</v>
      </c>
      <c r="L22" s="4"/>
    </row>
    <row r="23" spans="1:12" ht="16.5" x14ac:dyDescent="0.3">
      <c r="A23" s="26">
        <v>21</v>
      </c>
      <c r="B23" s="27">
        <v>601</v>
      </c>
      <c r="C23" s="27">
        <v>6</v>
      </c>
      <c r="D23" s="27" t="s">
        <v>17</v>
      </c>
      <c r="E23" s="27">
        <v>325</v>
      </c>
      <c r="F23" s="27">
        <f t="shared" si="0"/>
        <v>357.50000000000006</v>
      </c>
      <c r="G23" s="26">
        <f>G22+80</f>
        <v>25600</v>
      </c>
      <c r="H23" s="28">
        <f t="shared" si="1"/>
        <v>8320000</v>
      </c>
      <c r="I23" s="29">
        <f t="shared" si="2"/>
        <v>8736000</v>
      </c>
      <c r="J23" s="30">
        <f t="shared" si="3"/>
        <v>18000</v>
      </c>
      <c r="K23" s="31">
        <f t="shared" si="4"/>
        <v>1072500.0000000002</v>
      </c>
      <c r="L23" s="4"/>
    </row>
    <row r="24" spans="1:12" ht="16.5" x14ac:dyDescent="0.3">
      <c r="A24" s="26">
        <v>22</v>
      </c>
      <c r="B24" s="27">
        <v>602</v>
      </c>
      <c r="C24" s="27">
        <v>6</v>
      </c>
      <c r="D24" s="27" t="s">
        <v>17</v>
      </c>
      <c r="E24" s="27">
        <v>365</v>
      </c>
      <c r="F24" s="27">
        <f t="shared" si="0"/>
        <v>401.50000000000006</v>
      </c>
      <c r="G24" s="26">
        <f>G23</f>
        <v>25600</v>
      </c>
      <c r="H24" s="28">
        <f t="shared" si="1"/>
        <v>9344000</v>
      </c>
      <c r="I24" s="29">
        <f t="shared" si="2"/>
        <v>9811200</v>
      </c>
      <c r="J24" s="30">
        <f t="shared" si="3"/>
        <v>20500</v>
      </c>
      <c r="K24" s="31">
        <f t="shared" si="4"/>
        <v>1204500.0000000002</v>
      </c>
      <c r="L24" s="4"/>
    </row>
    <row r="25" spans="1:12" ht="16.5" x14ac:dyDescent="0.3">
      <c r="A25" s="26">
        <v>23</v>
      </c>
      <c r="B25" s="27">
        <v>603</v>
      </c>
      <c r="C25" s="27">
        <v>6</v>
      </c>
      <c r="D25" s="27" t="s">
        <v>14</v>
      </c>
      <c r="E25" s="27">
        <v>501</v>
      </c>
      <c r="F25" s="27">
        <f t="shared" si="0"/>
        <v>551.1</v>
      </c>
      <c r="G25" s="26">
        <f>G24</f>
        <v>25600</v>
      </c>
      <c r="H25" s="28">
        <f t="shared" si="1"/>
        <v>12825600</v>
      </c>
      <c r="I25" s="29">
        <f t="shared" si="2"/>
        <v>13466880</v>
      </c>
      <c r="J25" s="30">
        <f t="shared" si="3"/>
        <v>28000</v>
      </c>
      <c r="K25" s="31">
        <f t="shared" si="4"/>
        <v>1653300</v>
      </c>
      <c r="L25" s="4"/>
    </row>
    <row r="26" spans="1:12" ht="16.5" x14ac:dyDescent="0.3">
      <c r="A26" s="26">
        <v>24</v>
      </c>
      <c r="B26" s="27">
        <v>604</v>
      </c>
      <c r="C26" s="27">
        <v>6</v>
      </c>
      <c r="D26" s="27" t="s">
        <v>14</v>
      </c>
      <c r="E26" s="27">
        <v>509</v>
      </c>
      <c r="F26" s="27">
        <f t="shared" si="0"/>
        <v>559.90000000000009</v>
      </c>
      <c r="G26" s="26">
        <f>G25</f>
        <v>25600</v>
      </c>
      <c r="H26" s="28">
        <f t="shared" si="1"/>
        <v>13030400</v>
      </c>
      <c r="I26" s="29">
        <f t="shared" si="2"/>
        <v>13681920</v>
      </c>
      <c r="J26" s="30">
        <f t="shared" si="3"/>
        <v>28500</v>
      </c>
      <c r="K26" s="31">
        <f t="shared" si="4"/>
        <v>1679700.0000000002</v>
      </c>
      <c r="L26" s="4"/>
    </row>
    <row r="27" spans="1:12" ht="16.5" x14ac:dyDescent="0.3">
      <c r="A27" s="26">
        <v>25</v>
      </c>
      <c r="B27" s="27">
        <v>701</v>
      </c>
      <c r="C27" s="27">
        <v>7</v>
      </c>
      <c r="D27" s="27" t="s">
        <v>17</v>
      </c>
      <c r="E27" s="27">
        <v>325</v>
      </c>
      <c r="F27" s="27">
        <f t="shared" si="0"/>
        <v>357.50000000000006</v>
      </c>
      <c r="G27" s="26">
        <f>G26+80</f>
        <v>25680</v>
      </c>
      <c r="H27" s="28">
        <f t="shared" si="1"/>
        <v>8346000</v>
      </c>
      <c r="I27" s="29">
        <f t="shared" si="2"/>
        <v>8763300</v>
      </c>
      <c r="J27" s="30">
        <f t="shared" si="3"/>
        <v>18500</v>
      </c>
      <c r="K27" s="31">
        <f t="shared" si="4"/>
        <v>1072500.0000000002</v>
      </c>
      <c r="L27" s="4"/>
    </row>
    <row r="28" spans="1:12" ht="16.5" x14ac:dyDescent="0.3">
      <c r="A28" s="26">
        <v>26</v>
      </c>
      <c r="B28" s="27">
        <v>702</v>
      </c>
      <c r="C28" s="27">
        <v>7</v>
      </c>
      <c r="D28" s="27" t="s">
        <v>17</v>
      </c>
      <c r="E28" s="27">
        <v>365</v>
      </c>
      <c r="F28" s="27">
        <f t="shared" si="0"/>
        <v>401.50000000000006</v>
      </c>
      <c r="G28" s="26">
        <f>G27</f>
        <v>25680</v>
      </c>
      <c r="H28" s="28">
        <f t="shared" si="1"/>
        <v>9373200</v>
      </c>
      <c r="I28" s="29">
        <f t="shared" si="2"/>
        <v>9841860</v>
      </c>
      <c r="J28" s="30">
        <f t="shared" si="3"/>
        <v>20500</v>
      </c>
      <c r="K28" s="31">
        <f t="shared" si="4"/>
        <v>1204500.0000000002</v>
      </c>
      <c r="L28" s="4"/>
    </row>
    <row r="29" spans="1:12" ht="16.5" x14ac:dyDescent="0.3">
      <c r="A29" s="26">
        <v>27</v>
      </c>
      <c r="B29" s="27">
        <v>703</v>
      </c>
      <c r="C29" s="27">
        <v>7</v>
      </c>
      <c r="D29" s="27" t="s">
        <v>14</v>
      </c>
      <c r="E29" s="27">
        <v>501</v>
      </c>
      <c r="F29" s="27">
        <f t="shared" si="0"/>
        <v>551.1</v>
      </c>
      <c r="G29" s="26">
        <f>G28</f>
        <v>25680</v>
      </c>
      <c r="H29" s="28">
        <f t="shared" si="1"/>
        <v>12865680</v>
      </c>
      <c r="I29" s="29">
        <f t="shared" si="2"/>
        <v>13508964</v>
      </c>
      <c r="J29" s="30">
        <f t="shared" si="3"/>
        <v>28000</v>
      </c>
      <c r="K29" s="31">
        <f t="shared" si="4"/>
        <v>1653300</v>
      </c>
      <c r="L29" s="4"/>
    </row>
    <row r="30" spans="1:12" ht="16.5" x14ac:dyDescent="0.3">
      <c r="A30" s="26">
        <v>28</v>
      </c>
      <c r="B30" s="27">
        <v>704</v>
      </c>
      <c r="C30" s="27">
        <v>7</v>
      </c>
      <c r="D30" s="27" t="s">
        <v>14</v>
      </c>
      <c r="E30" s="27">
        <v>509</v>
      </c>
      <c r="F30" s="27">
        <f t="shared" si="0"/>
        <v>559.90000000000009</v>
      </c>
      <c r="G30" s="26">
        <f>G29</f>
        <v>25680</v>
      </c>
      <c r="H30" s="28">
        <f t="shared" si="1"/>
        <v>13071120</v>
      </c>
      <c r="I30" s="29">
        <f t="shared" si="2"/>
        <v>13724676</v>
      </c>
      <c r="J30" s="30">
        <f t="shared" si="3"/>
        <v>28500</v>
      </c>
      <c r="K30" s="31">
        <f t="shared" si="4"/>
        <v>1679700.0000000002</v>
      </c>
      <c r="L30" s="4"/>
    </row>
    <row r="31" spans="1:12" ht="16.5" x14ac:dyDescent="0.3">
      <c r="A31" s="26">
        <v>29</v>
      </c>
      <c r="B31" s="27">
        <v>801</v>
      </c>
      <c r="C31" s="27">
        <v>8</v>
      </c>
      <c r="D31" s="27" t="s">
        <v>17</v>
      </c>
      <c r="E31" s="27">
        <v>325</v>
      </c>
      <c r="F31" s="27">
        <f t="shared" si="0"/>
        <v>357.50000000000006</v>
      </c>
      <c r="G31" s="26">
        <f>G30+80</f>
        <v>25760</v>
      </c>
      <c r="H31" s="28">
        <f t="shared" si="1"/>
        <v>8372000</v>
      </c>
      <c r="I31" s="29">
        <f t="shared" si="2"/>
        <v>8790600</v>
      </c>
      <c r="J31" s="30">
        <f t="shared" si="3"/>
        <v>18500</v>
      </c>
      <c r="K31" s="31">
        <f t="shared" si="4"/>
        <v>1072500.0000000002</v>
      </c>
      <c r="L31" s="4"/>
    </row>
    <row r="32" spans="1:12" ht="16.5" x14ac:dyDescent="0.3">
      <c r="A32" s="26">
        <v>30</v>
      </c>
      <c r="B32" s="27">
        <v>802</v>
      </c>
      <c r="C32" s="27">
        <v>8</v>
      </c>
      <c r="D32" s="27" t="s">
        <v>17</v>
      </c>
      <c r="E32" s="27">
        <v>365</v>
      </c>
      <c r="F32" s="27">
        <f t="shared" si="0"/>
        <v>401.50000000000006</v>
      </c>
      <c r="G32" s="26">
        <f>G31</f>
        <v>25760</v>
      </c>
      <c r="H32" s="28">
        <f t="shared" si="1"/>
        <v>9402400</v>
      </c>
      <c r="I32" s="29">
        <f t="shared" si="2"/>
        <v>9872520</v>
      </c>
      <c r="J32" s="30">
        <f t="shared" si="3"/>
        <v>20500</v>
      </c>
      <c r="K32" s="31">
        <f t="shared" si="4"/>
        <v>1204500.0000000002</v>
      </c>
      <c r="L32" s="4"/>
    </row>
    <row r="33" spans="1:12" ht="16.5" x14ac:dyDescent="0.3">
      <c r="A33" s="26">
        <v>31</v>
      </c>
      <c r="B33" s="27">
        <v>804</v>
      </c>
      <c r="C33" s="27">
        <v>8</v>
      </c>
      <c r="D33" s="27" t="s">
        <v>14</v>
      </c>
      <c r="E33" s="27">
        <v>509</v>
      </c>
      <c r="F33" s="27">
        <f t="shared" si="0"/>
        <v>559.90000000000009</v>
      </c>
      <c r="G33" s="26">
        <f>G32</f>
        <v>25760</v>
      </c>
      <c r="H33" s="28">
        <f t="shared" si="1"/>
        <v>13111840</v>
      </c>
      <c r="I33" s="29">
        <f t="shared" si="2"/>
        <v>13767432</v>
      </c>
      <c r="J33" s="30">
        <f t="shared" si="3"/>
        <v>28500</v>
      </c>
      <c r="K33" s="31">
        <f t="shared" si="4"/>
        <v>1679700.0000000002</v>
      </c>
      <c r="L33" s="4"/>
    </row>
    <row r="34" spans="1:12" ht="16.5" x14ac:dyDescent="0.3">
      <c r="A34" s="26">
        <v>32</v>
      </c>
      <c r="B34" s="27">
        <v>901</v>
      </c>
      <c r="C34" s="27">
        <v>9</v>
      </c>
      <c r="D34" s="27" t="s">
        <v>17</v>
      </c>
      <c r="E34" s="27">
        <v>325</v>
      </c>
      <c r="F34" s="27">
        <f t="shared" si="0"/>
        <v>357.50000000000006</v>
      </c>
      <c r="G34" s="26">
        <f>G33+80</f>
        <v>25840</v>
      </c>
      <c r="H34" s="28">
        <f t="shared" si="1"/>
        <v>8398000</v>
      </c>
      <c r="I34" s="29">
        <f t="shared" si="2"/>
        <v>8817900</v>
      </c>
      <c r="J34" s="30">
        <f t="shared" si="3"/>
        <v>18500</v>
      </c>
      <c r="K34" s="31">
        <f t="shared" si="4"/>
        <v>1072500.0000000002</v>
      </c>
      <c r="L34" s="4"/>
    </row>
    <row r="35" spans="1:12" ht="16.5" x14ac:dyDescent="0.3">
      <c r="A35" s="26">
        <v>33</v>
      </c>
      <c r="B35" s="27">
        <v>902</v>
      </c>
      <c r="C35" s="27">
        <v>9</v>
      </c>
      <c r="D35" s="27" t="s">
        <v>17</v>
      </c>
      <c r="E35" s="27">
        <v>365</v>
      </c>
      <c r="F35" s="27">
        <f t="shared" si="0"/>
        <v>401.50000000000006</v>
      </c>
      <c r="G35" s="26">
        <f>G34</f>
        <v>25840</v>
      </c>
      <c r="H35" s="28">
        <f t="shared" si="1"/>
        <v>9431600</v>
      </c>
      <c r="I35" s="29">
        <f t="shared" si="2"/>
        <v>9903180</v>
      </c>
      <c r="J35" s="30">
        <f t="shared" si="3"/>
        <v>20500</v>
      </c>
      <c r="K35" s="31">
        <f t="shared" si="4"/>
        <v>1204500.0000000002</v>
      </c>
      <c r="L35" s="4"/>
    </row>
    <row r="36" spans="1:12" ht="16.5" x14ac:dyDescent="0.3">
      <c r="A36" s="26">
        <v>34</v>
      </c>
      <c r="B36" s="27">
        <v>903</v>
      </c>
      <c r="C36" s="27">
        <v>9</v>
      </c>
      <c r="D36" s="27" t="s">
        <v>14</v>
      </c>
      <c r="E36" s="27">
        <v>501</v>
      </c>
      <c r="F36" s="27">
        <f t="shared" si="0"/>
        <v>551.1</v>
      </c>
      <c r="G36" s="26">
        <f>G35</f>
        <v>25840</v>
      </c>
      <c r="H36" s="28">
        <f t="shared" si="1"/>
        <v>12945840</v>
      </c>
      <c r="I36" s="29">
        <f t="shared" si="2"/>
        <v>13593132</v>
      </c>
      <c r="J36" s="30">
        <f t="shared" si="3"/>
        <v>28500</v>
      </c>
      <c r="K36" s="31">
        <f t="shared" si="4"/>
        <v>1653300</v>
      </c>
      <c r="L36" s="4"/>
    </row>
    <row r="37" spans="1:12" ht="16.5" x14ac:dyDescent="0.3">
      <c r="A37" s="26">
        <v>35</v>
      </c>
      <c r="B37" s="27">
        <v>904</v>
      </c>
      <c r="C37" s="27">
        <v>9</v>
      </c>
      <c r="D37" s="27" t="s">
        <v>14</v>
      </c>
      <c r="E37" s="27">
        <v>509</v>
      </c>
      <c r="F37" s="27">
        <f t="shared" si="0"/>
        <v>559.90000000000009</v>
      </c>
      <c r="G37" s="26">
        <f>G36</f>
        <v>25840</v>
      </c>
      <c r="H37" s="28">
        <f t="shared" si="1"/>
        <v>13152560</v>
      </c>
      <c r="I37" s="29">
        <f t="shared" si="2"/>
        <v>13810188</v>
      </c>
      <c r="J37" s="30">
        <f t="shared" si="3"/>
        <v>29000</v>
      </c>
      <c r="K37" s="31">
        <f t="shared" si="4"/>
        <v>1679700.0000000002</v>
      </c>
      <c r="L37" s="4"/>
    </row>
    <row r="38" spans="1:12" ht="16.5" x14ac:dyDescent="0.3">
      <c r="A38" s="26">
        <v>36</v>
      </c>
      <c r="B38" s="27">
        <v>1001</v>
      </c>
      <c r="C38" s="27">
        <v>10</v>
      </c>
      <c r="D38" s="27" t="s">
        <v>17</v>
      </c>
      <c r="E38" s="27">
        <v>325</v>
      </c>
      <c r="F38" s="27">
        <f t="shared" si="0"/>
        <v>357.50000000000006</v>
      </c>
      <c r="G38" s="26">
        <f>G37+80</f>
        <v>25920</v>
      </c>
      <c r="H38" s="28">
        <f t="shared" si="1"/>
        <v>8424000</v>
      </c>
      <c r="I38" s="29">
        <f t="shared" si="2"/>
        <v>8845200</v>
      </c>
      <c r="J38" s="30">
        <f t="shared" si="3"/>
        <v>18500</v>
      </c>
      <c r="K38" s="31">
        <f t="shared" si="4"/>
        <v>1072500.0000000002</v>
      </c>
      <c r="L38" s="4"/>
    </row>
    <row r="39" spans="1:12" ht="16.5" x14ac:dyDescent="0.3">
      <c r="A39" s="26">
        <v>37</v>
      </c>
      <c r="B39" s="27">
        <v>1002</v>
      </c>
      <c r="C39" s="27">
        <v>10</v>
      </c>
      <c r="D39" s="27" t="s">
        <v>17</v>
      </c>
      <c r="E39" s="27">
        <v>365</v>
      </c>
      <c r="F39" s="27">
        <f t="shared" si="0"/>
        <v>401.50000000000006</v>
      </c>
      <c r="G39" s="26">
        <f>G38</f>
        <v>25920</v>
      </c>
      <c r="H39" s="28">
        <f t="shared" si="1"/>
        <v>9460800</v>
      </c>
      <c r="I39" s="29">
        <f t="shared" si="2"/>
        <v>9933840</v>
      </c>
      <c r="J39" s="30">
        <f t="shared" si="3"/>
        <v>20500</v>
      </c>
      <c r="K39" s="31">
        <f t="shared" si="4"/>
        <v>1204500.0000000002</v>
      </c>
      <c r="L39" s="4"/>
    </row>
    <row r="40" spans="1:12" ht="16.5" x14ac:dyDescent="0.3">
      <c r="A40" s="26">
        <v>38</v>
      </c>
      <c r="B40" s="27">
        <v>1003</v>
      </c>
      <c r="C40" s="27">
        <v>10</v>
      </c>
      <c r="D40" s="27" t="s">
        <v>14</v>
      </c>
      <c r="E40" s="27">
        <v>501</v>
      </c>
      <c r="F40" s="27">
        <f t="shared" si="0"/>
        <v>551.1</v>
      </c>
      <c r="G40" s="26">
        <f>G39</f>
        <v>25920</v>
      </c>
      <c r="H40" s="28">
        <f t="shared" si="1"/>
        <v>12985920</v>
      </c>
      <c r="I40" s="29">
        <f t="shared" si="2"/>
        <v>13635216</v>
      </c>
      <c r="J40" s="30">
        <f t="shared" si="3"/>
        <v>28500</v>
      </c>
      <c r="K40" s="31">
        <f t="shared" si="4"/>
        <v>1653300</v>
      </c>
      <c r="L40" s="4"/>
    </row>
    <row r="41" spans="1:12" ht="16.5" x14ac:dyDescent="0.3">
      <c r="A41" s="26">
        <v>39</v>
      </c>
      <c r="B41" s="27">
        <v>1004</v>
      </c>
      <c r="C41" s="27">
        <v>10</v>
      </c>
      <c r="D41" s="27" t="s">
        <v>14</v>
      </c>
      <c r="E41" s="27">
        <v>509</v>
      </c>
      <c r="F41" s="27">
        <f t="shared" si="0"/>
        <v>559.90000000000009</v>
      </c>
      <c r="G41" s="26">
        <f>G40</f>
        <v>25920</v>
      </c>
      <c r="H41" s="28">
        <f t="shared" si="1"/>
        <v>13193280</v>
      </c>
      <c r="I41" s="29">
        <f t="shared" si="2"/>
        <v>13852944</v>
      </c>
      <c r="J41" s="30">
        <f t="shared" si="3"/>
        <v>29000</v>
      </c>
      <c r="K41" s="31">
        <f t="shared" si="4"/>
        <v>1679700.0000000002</v>
      </c>
      <c r="L41" s="4"/>
    </row>
    <row r="42" spans="1:12" ht="16.5" x14ac:dyDescent="0.3">
      <c r="A42" s="26">
        <v>40</v>
      </c>
      <c r="B42" s="27">
        <v>1101</v>
      </c>
      <c r="C42" s="27">
        <v>11</v>
      </c>
      <c r="D42" s="27" t="s">
        <v>17</v>
      </c>
      <c r="E42" s="27">
        <v>325</v>
      </c>
      <c r="F42" s="27">
        <f t="shared" si="0"/>
        <v>357.50000000000006</v>
      </c>
      <c r="G42" s="26">
        <f>G41+80</f>
        <v>26000</v>
      </c>
      <c r="H42" s="28">
        <f t="shared" si="1"/>
        <v>8450000</v>
      </c>
      <c r="I42" s="29">
        <f t="shared" si="2"/>
        <v>8872500</v>
      </c>
      <c r="J42" s="30">
        <f t="shared" si="3"/>
        <v>18500</v>
      </c>
      <c r="K42" s="31">
        <f t="shared" si="4"/>
        <v>1072500.0000000002</v>
      </c>
      <c r="L42" s="4"/>
    </row>
    <row r="43" spans="1:12" ht="16.5" x14ac:dyDescent="0.3">
      <c r="A43" s="26">
        <v>41</v>
      </c>
      <c r="B43" s="27">
        <v>1102</v>
      </c>
      <c r="C43" s="27">
        <v>11</v>
      </c>
      <c r="D43" s="27" t="s">
        <v>17</v>
      </c>
      <c r="E43" s="27">
        <v>365</v>
      </c>
      <c r="F43" s="27">
        <f t="shared" si="0"/>
        <v>401.50000000000006</v>
      </c>
      <c r="G43" s="26">
        <f>G42</f>
        <v>26000</v>
      </c>
      <c r="H43" s="28">
        <f t="shared" si="1"/>
        <v>9490000</v>
      </c>
      <c r="I43" s="29">
        <f t="shared" si="2"/>
        <v>9964500</v>
      </c>
      <c r="J43" s="30">
        <f t="shared" si="3"/>
        <v>21000</v>
      </c>
      <c r="K43" s="31">
        <f t="shared" si="4"/>
        <v>1204500.0000000002</v>
      </c>
      <c r="L43" s="4"/>
    </row>
    <row r="44" spans="1:12" ht="16.5" x14ac:dyDescent="0.3">
      <c r="A44" s="26">
        <v>42</v>
      </c>
      <c r="B44" s="27">
        <v>1103</v>
      </c>
      <c r="C44" s="27">
        <v>11</v>
      </c>
      <c r="D44" s="27" t="s">
        <v>14</v>
      </c>
      <c r="E44" s="27">
        <v>501</v>
      </c>
      <c r="F44" s="27">
        <f t="shared" si="0"/>
        <v>551.1</v>
      </c>
      <c r="G44" s="26">
        <f>G43</f>
        <v>26000</v>
      </c>
      <c r="H44" s="28">
        <f t="shared" si="1"/>
        <v>13026000</v>
      </c>
      <c r="I44" s="29">
        <f t="shared" si="2"/>
        <v>13677300</v>
      </c>
      <c r="J44" s="30">
        <f t="shared" si="3"/>
        <v>28500</v>
      </c>
      <c r="K44" s="31">
        <f t="shared" si="4"/>
        <v>1653300</v>
      </c>
      <c r="L44" s="4"/>
    </row>
    <row r="45" spans="1:12" ht="16.5" x14ac:dyDescent="0.3">
      <c r="A45" s="26">
        <v>43</v>
      </c>
      <c r="B45" s="27">
        <v>1104</v>
      </c>
      <c r="C45" s="27">
        <v>11</v>
      </c>
      <c r="D45" s="27" t="s">
        <v>14</v>
      </c>
      <c r="E45" s="27">
        <v>509</v>
      </c>
      <c r="F45" s="27">
        <f t="shared" si="0"/>
        <v>559.90000000000009</v>
      </c>
      <c r="G45" s="26">
        <f>G44</f>
        <v>26000</v>
      </c>
      <c r="H45" s="28">
        <f t="shared" si="1"/>
        <v>13234000</v>
      </c>
      <c r="I45" s="29">
        <f t="shared" si="2"/>
        <v>13895700</v>
      </c>
      <c r="J45" s="30">
        <f t="shared" si="3"/>
        <v>29000</v>
      </c>
      <c r="K45" s="31">
        <f t="shared" si="4"/>
        <v>1679700.0000000002</v>
      </c>
      <c r="L45" s="4"/>
    </row>
    <row r="46" spans="1:12" ht="16.5" x14ac:dyDescent="0.3">
      <c r="A46" s="26">
        <v>44</v>
      </c>
      <c r="B46" s="27">
        <v>1201</v>
      </c>
      <c r="C46" s="27">
        <v>12</v>
      </c>
      <c r="D46" s="27" t="s">
        <v>17</v>
      </c>
      <c r="E46" s="27">
        <v>325</v>
      </c>
      <c r="F46" s="27">
        <f t="shared" si="0"/>
        <v>357.50000000000006</v>
      </c>
      <c r="G46" s="26">
        <f>G45+80</f>
        <v>26080</v>
      </c>
      <c r="H46" s="28">
        <f t="shared" si="1"/>
        <v>8476000</v>
      </c>
      <c r="I46" s="29">
        <f t="shared" si="2"/>
        <v>8899800</v>
      </c>
      <c r="J46" s="30">
        <f t="shared" si="3"/>
        <v>18500</v>
      </c>
      <c r="K46" s="31">
        <f t="shared" si="4"/>
        <v>1072500.0000000002</v>
      </c>
      <c r="L46" s="4"/>
    </row>
    <row r="47" spans="1:12" ht="16.5" x14ac:dyDescent="0.3">
      <c r="A47" s="26">
        <v>45</v>
      </c>
      <c r="B47" s="27">
        <v>1202</v>
      </c>
      <c r="C47" s="27">
        <v>12</v>
      </c>
      <c r="D47" s="27" t="s">
        <v>17</v>
      </c>
      <c r="E47" s="27">
        <v>365</v>
      </c>
      <c r="F47" s="27">
        <f t="shared" si="0"/>
        <v>401.50000000000006</v>
      </c>
      <c r="G47" s="26">
        <f>G46</f>
        <v>26080</v>
      </c>
      <c r="H47" s="28">
        <f t="shared" si="1"/>
        <v>9519200</v>
      </c>
      <c r="I47" s="29">
        <f t="shared" si="2"/>
        <v>9995160</v>
      </c>
      <c r="J47" s="30">
        <f t="shared" si="3"/>
        <v>21000</v>
      </c>
      <c r="K47" s="31">
        <f t="shared" si="4"/>
        <v>1204500.0000000002</v>
      </c>
      <c r="L47" s="4"/>
    </row>
    <row r="48" spans="1:12" ht="16.5" x14ac:dyDescent="0.3">
      <c r="A48" s="26">
        <v>46</v>
      </c>
      <c r="B48" s="27">
        <v>1203</v>
      </c>
      <c r="C48" s="27">
        <v>12</v>
      </c>
      <c r="D48" s="27" t="s">
        <v>14</v>
      </c>
      <c r="E48" s="27">
        <v>501</v>
      </c>
      <c r="F48" s="27">
        <f t="shared" si="0"/>
        <v>551.1</v>
      </c>
      <c r="G48" s="26">
        <f>G47</f>
        <v>26080</v>
      </c>
      <c r="H48" s="28">
        <f t="shared" si="1"/>
        <v>13066080</v>
      </c>
      <c r="I48" s="29">
        <f t="shared" si="2"/>
        <v>13719384</v>
      </c>
      <c r="J48" s="30">
        <f t="shared" si="3"/>
        <v>28500</v>
      </c>
      <c r="K48" s="31">
        <f t="shared" si="4"/>
        <v>1653300</v>
      </c>
      <c r="L48" s="4"/>
    </row>
    <row r="49" spans="1:12" ht="16.5" x14ac:dyDescent="0.3">
      <c r="A49" s="26">
        <v>47</v>
      </c>
      <c r="B49" s="27">
        <v>1204</v>
      </c>
      <c r="C49" s="27">
        <v>12</v>
      </c>
      <c r="D49" s="27" t="s">
        <v>14</v>
      </c>
      <c r="E49" s="27">
        <v>509</v>
      </c>
      <c r="F49" s="27">
        <f t="shared" si="0"/>
        <v>559.90000000000009</v>
      </c>
      <c r="G49" s="26">
        <f>G48</f>
        <v>26080</v>
      </c>
      <c r="H49" s="28">
        <f t="shared" si="1"/>
        <v>13274720</v>
      </c>
      <c r="I49" s="29">
        <f t="shared" si="2"/>
        <v>13938456</v>
      </c>
      <c r="J49" s="30">
        <f t="shared" si="3"/>
        <v>29000</v>
      </c>
      <c r="K49" s="31">
        <f t="shared" si="4"/>
        <v>1679700.0000000002</v>
      </c>
      <c r="L49" s="4"/>
    </row>
    <row r="50" spans="1:12" ht="16.5" x14ac:dyDescent="0.3">
      <c r="A50" s="26">
        <v>48</v>
      </c>
      <c r="B50" s="27">
        <v>1301</v>
      </c>
      <c r="C50" s="27">
        <v>13</v>
      </c>
      <c r="D50" s="27" t="s">
        <v>17</v>
      </c>
      <c r="E50" s="27">
        <v>325</v>
      </c>
      <c r="F50" s="27">
        <f t="shared" si="0"/>
        <v>357.50000000000006</v>
      </c>
      <c r="G50" s="26">
        <f>G49+80</f>
        <v>26160</v>
      </c>
      <c r="H50" s="28">
        <f t="shared" si="1"/>
        <v>8502000</v>
      </c>
      <c r="I50" s="29">
        <f t="shared" si="2"/>
        <v>8927100</v>
      </c>
      <c r="J50" s="30">
        <f t="shared" si="3"/>
        <v>18500</v>
      </c>
      <c r="K50" s="31">
        <f t="shared" si="4"/>
        <v>1072500.0000000002</v>
      </c>
      <c r="L50" s="4"/>
    </row>
    <row r="51" spans="1:12" ht="16.5" x14ac:dyDescent="0.3">
      <c r="A51" s="26">
        <v>49</v>
      </c>
      <c r="B51" s="27">
        <v>1302</v>
      </c>
      <c r="C51" s="27">
        <v>13</v>
      </c>
      <c r="D51" s="27" t="s">
        <v>17</v>
      </c>
      <c r="E51" s="27">
        <v>365</v>
      </c>
      <c r="F51" s="27">
        <f t="shared" si="0"/>
        <v>401.50000000000006</v>
      </c>
      <c r="G51" s="26">
        <f>G50</f>
        <v>26160</v>
      </c>
      <c r="H51" s="28">
        <f t="shared" si="1"/>
        <v>9548400</v>
      </c>
      <c r="I51" s="29">
        <f t="shared" si="2"/>
        <v>10025820</v>
      </c>
      <c r="J51" s="30">
        <f t="shared" si="3"/>
        <v>21000</v>
      </c>
      <c r="K51" s="31">
        <f t="shared" si="4"/>
        <v>1204500.0000000002</v>
      </c>
      <c r="L51" s="4"/>
    </row>
    <row r="52" spans="1:12" ht="16.5" x14ac:dyDescent="0.3">
      <c r="A52" s="26">
        <v>50</v>
      </c>
      <c r="B52" s="27">
        <v>1303</v>
      </c>
      <c r="C52" s="27">
        <v>13</v>
      </c>
      <c r="D52" s="27" t="s">
        <v>14</v>
      </c>
      <c r="E52" s="27">
        <v>501</v>
      </c>
      <c r="F52" s="27">
        <f t="shared" si="0"/>
        <v>551.1</v>
      </c>
      <c r="G52" s="26">
        <f>G51</f>
        <v>26160</v>
      </c>
      <c r="H52" s="28">
        <f t="shared" si="1"/>
        <v>13106160</v>
      </c>
      <c r="I52" s="29">
        <f t="shared" si="2"/>
        <v>13761468</v>
      </c>
      <c r="J52" s="30">
        <f t="shared" si="3"/>
        <v>28500</v>
      </c>
      <c r="K52" s="31">
        <f t="shared" si="4"/>
        <v>1653300</v>
      </c>
      <c r="L52" s="4"/>
    </row>
    <row r="53" spans="1:12" ht="16.5" x14ac:dyDescent="0.3">
      <c r="A53" s="26">
        <v>51</v>
      </c>
      <c r="B53" s="27">
        <v>1304</v>
      </c>
      <c r="C53" s="27">
        <v>13</v>
      </c>
      <c r="D53" s="27" t="s">
        <v>14</v>
      </c>
      <c r="E53" s="27">
        <v>509</v>
      </c>
      <c r="F53" s="27">
        <f t="shared" si="0"/>
        <v>559.90000000000009</v>
      </c>
      <c r="G53" s="26">
        <f>G52</f>
        <v>26160</v>
      </c>
      <c r="H53" s="28">
        <f t="shared" si="1"/>
        <v>13315440</v>
      </c>
      <c r="I53" s="29">
        <f t="shared" si="2"/>
        <v>13981212</v>
      </c>
      <c r="J53" s="30">
        <f t="shared" si="3"/>
        <v>29000</v>
      </c>
      <c r="K53" s="31">
        <f t="shared" si="4"/>
        <v>1679700.0000000002</v>
      </c>
      <c r="L53" s="4"/>
    </row>
    <row r="54" spans="1:12" ht="16.5" x14ac:dyDescent="0.3">
      <c r="A54" s="26">
        <v>52</v>
      </c>
      <c r="B54" s="27">
        <v>1401</v>
      </c>
      <c r="C54" s="27">
        <v>14</v>
      </c>
      <c r="D54" s="27" t="s">
        <v>17</v>
      </c>
      <c r="E54" s="27">
        <v>325</v>
      </c>
      <c r="F54" s="27">
        <f t="shared" si="0"/>
        <v>357.50000000000006</v>
      </c>
      <c r="G54" s="26">
        <f>G53+80</f>
        <v>26240</v>
      </c>
      <c r="H54" s="28">
        <f t="shared" si="1"/>
        <v>8528000</v>
      </c>
      <c r="I54" s="29">
        <f t="shared" si="2"/>
        <v>8954400</v>
      </c>
      <c r="J54" s="30">
        <f t="shared" si="3"/>
        <v>18500</v>
      </c>
      <c r="K54" s="31">
        <f t="shared" si="4"/>
        <v>1072500.0000000002</v>
      </c>
      <c r="L54" s="4"/>
    </row>
    <row r="55" spans="1:12" ht="16.5" x14ac:dyDescent="0.3">
      <c r="A55" s="26">
        <v>53</v>
      </c>
      <c r="B55" s="27">
        <v>1402</v>
      </c>
      <c r="C55" s="27">
        <v>14</v>
      </c>
      <c r="D55" s="27" t="s">
        <v>17</v>
      </c>
      <c r="E55" s="27">
        <v>365</v>
      </c>
      <c r="F55" s="27">
        <f t="shared" si="0"/>
        <v>401.50000000000006</v>
      </c>
      <c r="G55" s="26">
        <f>G54</f>
        <v>26240</v>
      </c>
      <c r="H55" s="28">
        <f t="shared" si="1"/>
        <v>9577600</v>
      </c>
      <c r="I55" s="29">
        <f t="shared" si="2"/>
        <v>10056480</v>
      </c>
      <c r="J55" s="30">
        <f t="shared" si="3"/>
        <v>21000</v>
      </c>
      <c r="K55" s="31">
        <f t="shared" si="4"/>
        <v>1204500.0000000002</v>
      </c>
      <c r="L55" s="4"/>
    </row>
    <row r="56" spans="1:12" ht="16.5" x14ac:dyDescent="0.3">
      <c r="A56" s="26">
        <v>54</v>
      </c>
      <c r="B56" s="27">
        <v>1403</v>
      </c>
      <c r="C56" s="27">
        <v>14</v>
      </c>
      <c r="D56" s="27" t="s">
        <v>14</v>
      </c>
      <c r="E56" s="27">
        <v>501</v>
      </c>
      <c r="F56" s="27">
        <f t="shared" si="0"/>
        <v>551.1</v>
      </c>
      <c r="G56" s="26">
        <f>G55</f>
        <v>26240</v>
      </c>
      <c r="H56" s="28">
        <f t="shared" si="1"/>
        <v>13146240</v>
      </c>
      <c r="I56" s="29">
        <f t="shared" si="2"/>
        <v>13803552</v>
      </c>
      <c r="J56" s="30">
        <f t="shared" si="3"/>
        <v>29000</v>
      </c>
      <c r="K56" s="31">
        <f t="shared" si="4"/>
        <v>1653300</v>
      </c>
      <c r="L56" s="4"/>
    </row>
    <row r="57" spans="1:12" ht="16.5" x14ac:dyDescent="0.3">
      <c r="A57" s="26">
        <v>55</v>
      </c>
      <c r="B57" s="27">
        <v>1404</v>
      </c>
      <c r="C57" s="27">
        <v>14</v>
      </c>
      <c r="D57" s="27" t="s">
        <v>14</v>
      </c>
      <c r="E57" s="27">
        <v>509</v>
      </c>
      <c r="F57" s="27">
        <f t="shared" si="0"/>
        <v>559.90000000000009</v>
      </c>
      <c r="G57" s="26">
        <f>G56</f>
        <v>26240</v>
      </c>
      <c r="H57" s="28">
        <f t="shared" si="1"/>
        <v>13356160</v>
      </c>
      <c r="I57" s="29">
        <f t="shared" si="2"/>
        <v>14023968</v>
      </c>
      <c r="J57" s="30">
        <f t="shared" si="3"/>
        <v>29000</v>
      </c>
      <c r="K57" s="31">
        <f t="shared" si="4"/>
        <v>1679700.0000000002</v>
      </c>
      <c r="L57" s="4"/>
    </row>
    <row r="58" spans="1:12" ht="16.5" x14ac:dyDescent="0.3">
      <c r="A58" s="94" t="s">
        <v>3</v>
      </c>
      <c r="B58" s="95"/>
      <c r="C58" s="95"/>
      <c r="D58" s="96"/>
      <c r="E58" s="32">
        <f t="shared" ref="E58:F58" si="5">SUM(E3:E57)</f>
        <v>23299</v>
      </c>
      <c r="F58" s="32">
        <f t="shared" si="5"/>
        <v>25628.9</v>
      </c>
      <c r="G58" s="50"/>
      <c r="H58" s="51">
        <f t="shared" ref="H58:I58" si="6">SUM(H3:H57)</f>
        <v>599230240</v>
      </c>
      <c r="I58" s="33">
        <f t="shared" si="6"/>
        <v>629191752</v>
      </c>
      <c r="J58" s="34"/>
      <c r="K58" s="35">
        <f>SUM(K3:K57)</f>
        <v>76886700</v>
      </c>
      <c r="L58" s="4"/>
    </row>
    <row r="59" spans="1:12" ht="16.5" x14ac:dyDescent="0.3">
      <c r="A59" s="26"/>
      <c r="B59" s="27"/>
      <c r="C59" s="27"/>
      <c r="D59" s="27"/>
      <c r="E59" s="27"/>
      <c r="F59" s="27"/>
      <c r="G59" s="26"/>
      <c r="H59" s="28"/>
      <c r="I59" s="29"/>
      <c r="J59" s="30"/>
      <c r="K59" s="31"/>
      <c r="L59" s="4"/>
    </row>
    <row r="60" spans="1:12" ht="16.5" x14ac:dyDescent="0.3">
      <c r="A60" s="94" t="s">
        <v>33</v>
      </c>
      <c r="B60" s="95"/>
      <c r="C60" s="95"/>
      <c r="D60" s="95"/>
      <c r="E60" s="95"/>
      <c r="F60" s="95"/>
      <c r="G60" s="95"/>
      <c r="H60" s="95"/>
      <c r="I60" s="95"/>
      <c r="J60" s="95"/>
      <c r="K60" s="96"/>
      <c r="L60" s="4"/>
    </row>
    <row r="61" spans="1:12" ht="52.5" customHeight="1" x14ac:dyDescent="0.3">
      <c r="A61" s="21" t="s">
        <v>1</v>
      </c>
      <c r="B61" s="21" t="s">
        <v>0</v>
      </c>
      <c r="C61" s="22" t="s">
        <v>2</v>
      </c>
      <c r="D61" s="22" t="s">
        <v>13</v>
      </c>
      <c r="E61" s="22" t="s">
        <v>34</v>
      </c>
      <c r="F61" s="22" t="s">
        <v>11</v>
      </c>
      <c r="G61" s="21" t="s">
        <v>21</v>
      </c>
      <c r="H61" s="23" t="s">
        <v>22</v>
      </c>
      <c r="I61" s="24" t="s">
        <v>23</v>
      </c>
      <c r="J61" s="25" t="s">
        <v>24</v>
      </c>
      <c r="K61" s="25" t="s">
        <v>25</v>
      </c>
      <c r="L61" s="4"/>
    </row>
    <row r="62" spans="1:12" ht="16.5" x14ac:dyDescent="0.3">
      <c r="A62" s="26">
        <v>56</v>
      </c>
      <c r="B62" s="27">
        <v>1501</v>
      </c>
      <c r="C62" s="27">
        <v>15</v>
      </c>
      <c r="D62" s="27" t="s">
        <v>17</v>
      </c>
      <c r="E62" s="27">
        <v>325</v>
      </c>
      <c r="F62" s="27">
        <f t="shared" ref="F62:F80" si="7">E62*1.1</f>
        <v>357.50000000000006</v>
      </c>
      <c r="G62" s="26">
        <f>G57+80</f>
        <v>26320</v>
      </c>
      <c r="H62" s="28">
        <f t="shared" ref="H62:H80" si="8">E62*G62</f>
        <v>8554000</v>
      </c>
      <c r="I62" s="29">
        <f>ROUND(H62*1.05,0)</f>
        <v>8981700</v>
      </c>
      <c r="J62" s="30">
        <f t="shared" ref="J62:J80" si="9">MROUND((I62*0.025/12),500)</f>
        <v>18500</v>
      </c>
      <c r="K62" s="31">
        <f t="shared" ref="K62:K80" si="10">F62*3000</f>
        <v>1072500.0000000002</v>
      </c>
      <c r="L62" s="4"/>
    </row>
    <row r="63" spans="1:12" ht="16.5" x14ac:dyDescent="0.3">
      <c r="A63" s="26">
        <v>57</v>
      </c>
      <c r="B63" s="27">
        <v>1503</v>
      </c>
      <c r="C63" s="27">
        <v>15</v>
      </c>
      <c r="D63" s="27" t="s">
        <v>14</v>
      </c>
      <c r="E63" s="27">
        <v>501</v>
      </c>
      <c r="F63" s="27">
        <f t="shared" si="7"/>
        <v>551.1</v>
      </c>
      <c r="G63" s="26">
        <f>G62</f>
        <v>26320</v>
      </c>
      <c r="H63" s="28">
        <f t="shared" si="8"/>
        <v>13186320</v>
      </c>
      <c r="I63" s="29">
        <f t="shared" ref="I63:I80" si="11">ROUND(H63*1.05,0)</f>
        <v>13845636</v>
      </c>
      <c r="J63" s="30">
        <f t="shared" si="9"/>
        <v>29000</v>
      </c>
      <c r="K63" s="31">
        <f t="shared" si="10"/>
        <v>1653300</v>
      </c>
      <c r="L63" s="4"/>
    </row>
    <row r="64" spans="1:12" ht="16.5" x14ac:dyDescent="0.3">
      <c r="A64" s="26">
        <v>58</v>
      </c>
      <c r="B64" s="27">
        <v>1504</v>
      </c>
      <c r="C64" s="27">
        <v>15</v>
      </c>
      <c r="D64" s="27" t="s">
        <v>14</v>
      </c>
      <c r="E64" s="27">
        <v>509</v>
      </c>
      <c r="F64" s="27">
        <f t="shared" si="7"/>
        <v>559.90000000000009</v>
      </c>
      <c r="G64" s="26">
        <f>G63</f>
        <v>26320</v>
      </c>
      <c r="H64" s="28">
        <f t="shared" si="8"/>
        <v>13396880</v>
      </c>
      <c r="I64" s="29">
        <f t="shared" si="11"/>
        <v>14066724</v>
      </c>
      <c r="J64" s="30">
        <f t="shared" si="9"/>
        <v>29500</v>
      </c>
      <c r="K64" s="31">
        <f t="shared" si="10"/>
        <v>1679700.0000000002</v>
      </c>
      <c r="L64" s="4"/>
    </row>
    <row r="65" spans="1:12" ht="16.5" x14ac:dyDescent="0.3">
      <c r="A65" s="26">
        <v>59</v>
      </c>
      <c r="B65" s="27">
        <v>1601</v>
      </c>
      <c r="C65" s="27">
        <v>16</v>
      </c>
      <c r="D65" s="27" t="s">
        <v>17</v>
      </c>
      <c r="E65" s="27">
        <v>325</v>
      </c>
      <c r="F65" s="27">
        <f t="shared" si="7"/>
        <v>357.50000000000006</v>
      </c>
      <c r="G65" s="26">
        <f>G64+80</f>
        <v>26400</v>
      </c>
      <c r="H65" s="28">
        <f t="shared" si="8"/>
        <v>8580000</v>
      </c>
      <c r="I65" s="29">
        <f t="shared" si="11"/>
        <v>9009000</v>
      </c>
      <c r="J65" s="30">
        <f t="shared" si="9"/>
        <v>19000</v>
      </c>
      <c r="K65" s="31">
        <f t="shared" si="10"/>
        <v>1072500.0000000002</v>
      </c>
      <c r="L65" s="4"/>
    </row>
    <row r="66" spans="1:12" ht="16.5" x14ac:dyDescent="0.3">
      <c r="A66" s="26">
        <v>60</v>
      </c>
      <c r="B66" s="27">
        <v>1602</v>
      </c>
      <c r="C66" s="27">
        <v>16</v>
      </c>
      <c r="D66" s="27" t="s">
        <v>17</v>
      </c>
      <c r="E66" s="27">
        <v>365</v>
      </c>
      <c r="F66" s="27">
        <f t="shared" si="7"/>
        <v>401.50000000000006</v>
      </c>
      <c r="G66" s="26">
        <f>G65</f>
        <v>26400</v>
      </c>
      <c r="H66" s="28">
        <f t="shared" si="8"/>
        <v>9636000</v>
      </c>
      <c r="I66" s="29">
        <f t="shared" si="11"/>
        <v>10117800</v>
      </c>
      <c r="J66" s="30">
        <f t="shared" si="9"/>
        <v>21000</v>
      </c>
      <c r="K66" s="31">
        <f t="shared" si="10"/>
        <v>1204500.0000000002</v>
      </c>
      <c r="L66" s="4"/>
    </row>
    <row r="67" spans="1:12" ht="16.5" x14ac:dyDescent="0.3">
      <c r="A67" s="26">
        <v>61</v>
      </c>
      <c r="B67" s="27">
        <v>1603</v>
      </c>
      <c r="C67" s="27">
        <v>16</v>
      </c>
      <c r="D67" s="27" t="s">
        <v>14</v>
      </c>
      <c r="E67" s="27">
        <v>501</v>
      </c>
      <c r="F67" s="27">
        <f t="shared" si="7"/>
        <v>551.1</v>
      </c>
      <c r="G67" s="26">
        <f>G66</f>
        <v>26400</v>
      </c>
      <c r="H67" s="28">
        <f t="shared" si="8"/>
        <v>13226400</v>
      </c>
      <c r="I67" s="29">
        <f t="shared" si="11"/>
        <v>13887720</v>
      </c>
      <c r="J67" s="30">
        <f t="shared" si="9"/>
        <v>29000</v>
      </c>
      <c r="K67" s="31">
        <f t="shared" si="10"/>
        <v>1653300</v>
      </c>
      <c r="L67" s="4"/>
    </row>
    <row r="68" spans="1:12" ht="16.5" x14ac:dyDescent="0.3">
      <c r="A68" s="26">
        <v>62</v>
      </c>
      <c r="B68" s="27">
        <v>1604</v>
      </c>
      <c r="C68" s="27">
        <v>16</v>
      </c>
      <c r="D68" s="27" t="s">
        <v>14</v>
      </c>
      <c r="E68" s="27">
        <v>509</v>
      </c>
      <c r="F68" s="27">
        <f t="shared" si="7"/>
        <v>559.90000000000009</v>
      </c>
      <c r="G68" s="26">
        <f>G67</f>
        <v>26400</v>
      </c>
      <c r="H68" s="28">
        <f t="shared" si="8"/>
        <v>13437600</v>
      </c>
      <c r="I68" s="29">
        <f t="shared" si="11"/>
        <v>14109480</v>
      </c>
      <c r="J68" s="30">
        <f t="shared" si="9"/>
        <v>29500</v>
      </c>
      <c r="K68" s="31">
        <f t="shared" si="10"/>
        <v>1679700.0000000002</v>
      </c>
      <c r="L68" s="4"/>
    </row>
    <row r="69" spans="1:12" ht="16.5" x14ac:dyDescent="0.3">
      <c r="A69" s="26">
        <v>63</v>
      </c>
      <c r="B69" s="27">
        <v>1701</v>
      </c>
      <c r="C69" s="27">
        <v>17</v>
      </c>
      <c r="D69" s="27" t="s">
        <v>17</v>
      </c>
      <c r="E69" s="27">
        <v>325</v>
      </c>
      <c r="F69" s="27">
        <f t="shared" si="7"/>
        <v>357.50000000000006</v>
      </c>
      <c r="G69" s="26">
        <f>G68+80</f>
        <v>26480</v>
      </c>
      <c r="H69" s="28">
        <f t="shared" si="8"/>
        <v>8606000</v>
      </c>
      <c r="I69" s="29">
        <f t="shared" si="11"/>
        <v>9036300</v>
      </c>
      <c r="J69" s="30">
        <f t="shared" si="9"/>
        <v>19000</v>
      </c>
      <c r="K69" s="31">
        <f t="shared" si="10"/>
        <v>1072500.0000000002</v>
      </c>
      <c r="L69" s="4"/>
    </row>
    <row r="70" spans="1:12" ht="16.5" x14ac:dyDescent="0.3">
      <c r="A70" s="26">
        <v>64</v>
      </c>
      <c r="B70" s="27">
        <v>1702</v>
      </c>
      <c r="C70" s="27">
        <v>17</v>
      </c>
      <c r="D70" s="27" t="s">
        <v>17</v>
      </c>
      <c r="E70" s="27">
        <v>365</v>
      </c>
      <c r="F70" s="27">
        <f t="shared" si="7"/>
        <v>401.50000000000006</v>
      </c>
      <c r="G70" s="26">
        <f>G69</f>
        <v>26480</v>
      </c>
      <c r="H70" s="28">
        <f t="shared" si="8"/>
        <v>9665200</v>
      </c>
      <c r="I70" s="29">
        <f t="shared" si="11"/>
        <v>10148460</v>
      </c>
      <c r="J70" s="30">
        <f t="shared" si="9"/>
        <v>21000</v>
      </c>
      <c r="K70" s="31">
        <f t="shared" si="10"/>
        <v>1204500.0000000002</v>
      </c>
      <c r="L70" s="4"/>
    </row>
    <row r="71" spans="1:12" ht="16.5" x14ac:dyDescent="0.3">
      <c r="A71" s="26">
        <v>65</v>
      </c>
      <c r="B71" s="27">
        <v>1703</v>
      </c>
      <c r="C71" s="27">
        <v>17</v>
      </c>
      <c r="D71" s="27" t="s">
        <v>14</v>
      </c>
      <c r="E71" s="27">
        <v>501</v>
      </c>
      <c r="F71" s="27">
        <f t="shared" si="7"/>
        <v>551.1</v>
      </c>
      <c r="G71" s="26">
        <f>G70</f>
        <v>26480</v>
      </c>
      <c r="H71" s="28">
        <f t="shared" si="8"/>
        <v>13266480</v>
      </c>
      <c r="I71" s="29">
        <f t="shared" si="11"/>
        <v>13929804</v>
      </c>
      <c r="J71" s="30">
        <f t="shared" si="9"/>
        <v>29000</v>
      </c>
      <c r="K71" s="31">
        <f t="shared" si="10"/>
        <v>1653300</v>
      </c>
      <c r="L71" s="4"/>
    </row>
    <row r="72" spans="1:12" ht="16.5" x14ac:dyDescent="0.3">
      <c r="A72" s="26">
        <v>66</v>
      </c>
      <c r="B72" s="27">
        <v>1704</v>
      </c>
      <c r="C72" s="27">
        <v>17</v>
      </c>
      <c r="D72" s="27" t="s">
        <v>14</v>
      </c>
      <c r="E72" s="27">
        <v>509</v>
      </c>
      <c r="F72" s="27">
        <f t="shared" si="7"/>
        <v>559.90000000000009</v>
      </c>
      <c r="G72" s="26">
        <f>G71</f>
        <v>26480</v>
      </c>
      <c r="H72" s="28">
        <f t="shared" si="8"/>
        <v>13478320</v>
      </c>
      <c r="I72" s="29">
        <f t="shared" si="11"/>
        <v>14152236</v>
      </c>
      <c r="J72" s="30">
        <f t="shared" si="9"/>
        <v>29500</v>
      </c>
      <c r="K72" s="31">
        <f t="shared" si="10"/>
        <v>1679700.0000000002</v>
      </c>
      <c r="L72" s="4"/>
    </row>
    <row r="73" spans="1:12" ht="16.5" x14ac:dyDescent="0.3">
      <c r="A73" s="26">
        <v>67</v>
      </c>
      <c r="B73" s="27">
        <v>1801</v>
      </c>
      <c r="C73" s="27">
        <v>18</v>
      </c>
      <c r="D73" s="27" t="s">
        <v>17</v>
      </c>
      <c r="E73" s="27">
        <v>325</v>
      </c>
      <c r="F73" s="27">
        <f t="shared" si="7"/>
        <v>357.50000000000006</v>
      </c>
      <c r="G73" s="26">
        <f>G72+80</f>
        <v>26560</v>
      </c>
      <c r="H73" s="28">
        <f t="shared" si="8"/>
        <v>8632000</v>
      </c>
      <c r="I73" s="29">
        <f t="shared" si="11"/>
        <v>9063600</v>
      </c>
      <c r="J73" s="30">
        <f t="shared" si="9"/>
        <v>19000</v>
      </c>
      <c r="K73" s="31">
        <f t="shared" si="10"/>
        <v>1072500.0000000002</v>
      </c>
      <c r="L73" s="4"/>
    </row>
    <row r="74" spans="1:12" ht="16.5" x14ac:dyDescent="0.3">
      <c r="A74" s="26">
        <v>68</v>
      </c>
      <c r="B74" s="27">
        <v>1802</v>
      </c>
      <c r="C74" s="27">
        <v>18</v>
      </c>
      <c r="D74" s="27" t="s">
        <v>17</v>
      </c>
      <c r="E74" s="27">
        <v>365</v>
      </c>
      <c r="F74" s="27">
        <f t="shared" si="7"/>
        <v>401.50000000000006</v>
      </c>
      <c r="G74" s="26">
        <f>G73</f>
        <v>26560</v>
      </c>
      <c r="H74" s="28">
        <f t="shared" si="8"/>
        <v>9694400</v>
      </c>
      <c r="I74" s="29">
        <f t="shared" si="11"/>
        <v>10179120</v>
      </c>
      <c r="J74" s="30">
        <f t="shared" si="9"/>
        <v>21000</v>
      </c>
      <c r="K74" s="31">
        <f t="shared" si="10"/>
        <v>1204500.0000000002</v>
      </c>
      <c r="L74" s="4"/>
    </row>
    <row r="75" spans="1:12" ht="16.5" x14ac:dyDescent="0.3">
      <c r="A75" s="26">
        <v>69</v>
      </c>
      <c r="B75" s="27">
        <v>1803</v>
      </c>
      <c r="C75" s="27">
        <v>18</v>
      </c>
      <c r="D75" s="27" t="s">
        <v>14</v>
      </c>
      <c r="E75" s="27">
        <v>501</v>
      </c>
      <c r="F75" s="27">
        <f t="shared" si="7"/>
        <v>551.1</v>
      </c>
      <c r="G75" s="26">
        <f>G74</f>
        <v>26560</v>
      </c>
      <c r="H75" s="28">
        <f t="shared" si="8"/>
        <v>13306560</v>
      </c>
      <c r="I75" s="29">
        <f t="shared" si="11"/>
        <v>13971888</v>
      </c>
      <c r="J75" s="30">
        <f t="shared" si="9"/>
        <v>29000</v>
      </c>
      <c r="K75" s="31">
        <f t="shared" si="10"/>
        <v>1653300</v>
      </c>
      <c r="L75" s="4"/>
    </row>
    <row r="76" spans="1:12" ht="16.5" x14ac:dyDescent="0.3">
      <c r="A76" s="26">
        <v>70</v>
      </c>
      <c r="B76" s="27">
        <v>1804</v>
      </c>
      <c r="C76" s="27">
        <v>18</v>
      </c>
      <c r="D76" s="27" t="s">
        <v>14</v>
      </c>
      <c r="E76" s="27">
        <v>509</v>
      </c>
      <c r="F76" s="27">
        <f t="shared" si="7"/>
        <v>559.90000000000009</v>
      </c>
      <c r="G76" s="26">
        <f>G75</f>
        <v>26560</v>
      </c>
      <c r="H76" s="28">
        <f t="shared" si="8"/>
        <v>13519040</v>
      </c>
      <c r="I76" s="29">
        <f t="shared" si="11"/>
        <v>14194992</v>
      </c>
      <c r="J76" s="30">
        <f t="shared" si="9"/>
        <v>29500</v>
      </c>
      <c r="K76" s="31">
        <f t="shared" si="10"/>
        <v>1679700.0000000002</v>
      </c>
      <c r="L76" s="4"/>
    </row>
    <row r="77" spans="1:12" ht="16.5" x14ac:dyDescent="0.3">
      <c r="A77" s="26">
        <v>71</v>
      </c>
      <c r="B77" s="27">
        <v>1901</v>
      </c>
      <c r="C77" s="27">
        <v>19</v>
      </c>
      <c r="D77" s="27" t="s">
        <v>17</v>
      </c>
      <c r="E77" s="27">
        <v>325</v>
      </c>
      <c r="F77" s="27">
        <f t="shared" si="7"/>
        <v>357.50000000000006</v>
      </c>
      <c r="G77" s="26">
        <f>G76+80</f>
        <v>26640</v>
      </c>
      <c r="H77" s="28">
        <f t="shared" si="8"/>
        <v>8658000</v>
      </c>
      <c r="I77" s="29">
        <f t="shared" si="11"/>
        <v>9090900</v>
      </c>
      <c r="J77" s="30">
        <f t="shared" si="9"/>
        <v>19000</v>
      </c>
      <c r="K77" s="31">
        <f t="shared" si="10"/>
        <v>1072500.0000000002</v>
      </c>
      <c r="L77" s="4"/>
    </row>
    <row r="78" spans="1:12" ht="16.5" x14ac:dyDescent="0.3">
      <c r="A78" s="26">
        <v>72</v>
      </c>
      <c r="B78" s="27">
        <v>1902</v>
      </c>
      <c r="C78" s="27">
        <v>19</v>
      </c>
      <c r="D78" s="27" t="s">
        <v>17</v>
      </c>
      <c r="E78" s="27">
        <v>365</v>
      </c>
      <c r="F78" s="27">
        <f t="shared" si="7"/>
        <v>401.50000000000006</v>
      </c>
      <c r="G78" s="26">
        <f>G77</f>
        <v>26640</v>
      </c>
      <c r="H78" s="28">
        <f t="shared" si="8"/>
        <v>9723600</v>
      </c>
      <c r="I78" s="29">
        <f t="shared" si="11"/>
        <v>10209780</v>
      </c>
      <c r="J78" s="30">
        <f t="shared" si="9"/>
        <v>21500</v>
      </c>
      <c r="K78" s="31">
        <f t="shared" si="10"/>
        <v>1204500.0000000002</v>
      </c>
      <c r="L78" s="4"/>
    </row>
    <row r="79" spans="1:12" ht="16.5" x14ac:dyDescent="0.3">
      <c r="A79" s="26">
        <v>73</v>
      </c>
      <c r="B79" s="27">
        <v>1903</v>
      </c>
      <c r="C79" s="27">
        <v>19</v>
      </c>
      <c r="D79" s="27" t="s">
        <v>14</v>
      </c>
      <c r="E79" s="27">
        <v>501</v>
      </c>
      <c r="F79" s="27">
        <f t="shared" si="7"/>
        <v>551.1</v>
      </c>
      <c r="G79" s="26">
        <f>G78</f>
        <v>26640</v>
      </c>
      <c r="H79" s="28">
        <f t="shared" si="8"/>
        <v>13346640</v>
      </c>
      <c r="I79" s="29">
        <f t="shared" si="11"/>
        <v>14013972</v>
      </c>
      <c r="J79" s="30">
        <f t="shared" si="9"/>
        <v>29000</v>
      </c>
      <c r="K79" s="31">
        <f t="shared" si="10"/>
        <v>1653300</v>
      </c>
      <c r="L79" s="4"/>
    </row>
    <row r="80" spans="1:12" ht="16.5" x14ac:dyDescent="0.3">
      <c r="A80" s="26">
        <v>74</v>
      </c>
      <c r="B80" s="27">
        <v>1904</v>
      </c>
      <c r="C80" s="27">
        <v>19</v>
      </c>
      <c r="D80" s="27" t="s">
        <v>14</v>
      </c>
      <c r="E80" s="27">
        <v>509</v>
      </c>
      <c r="F80" s="27">
        <f t="shared" si="7"/>
        <v>559.90000000000009</v>
      </c>
      <c r="G80" s="26">
        <f>G79</f>
        <v>26640</v>
      </c>
      <c r="H80" s="28">
        <f t="shared" si="8"/>
        <v>13559760</v>
      </c>
      <c r="I80" s="29">
        <f t="shared" si="11"/>
        <v>14237748</v>
      </c>
      <c r="J80" s="30">
        <f t="shared" si="9"/>
        <v>29500</v>
      </c>
      <c r="K80" s="31">
        <f t="shared" si="10"/>
        <v>1679700.0000000002</v>
      </c>
      <c r="L80" s="4"/>
    </row>
    <row r="81" spans="1:13" x14ac:dyDescent="0.25">
      <c r="A81" s="90" t="s">
        <v>3</v>
      </c>
      <c r="B81" s="91"/>
      <c r="C81" s="91"/>
      <c r="D81" s="92"/>
      <c r="E81" s="32">
        <f t="shared" ref="E81:F81" si="12">SUM(E62:E80)</f>
        <v>8135</v>
      </c>
      <c r="F81" s="32">
        <f t="shared" si="12"/>
        <v>8948.5000000000018</v>
      </c>
      <c r="G81" s="32"/>
      <c r="H81" s="33">
        <f t="shared" ref="H81:K81" si="13">SUM(H62:H80)</f>
        <v>215473200</v>
      </c>
      <c r="I81" s="33">
        <f>SUM(I62:I80)</f>
        <v>226246860</v>
      </c>
      <c r="J81" s="30"/>
      <c r="K81" s="35">
        <f t="shared" si="13"/>
        <v>26845500</v>
      </c>
    </row>
    <row r="82" spans="1:13" x14ac:dyDescent="0.25">
      <c r="A82" s="36"/>
      <c r="B82" s="37"/>
      <c r="C82" s="38"/>
      <c r="D82" s="37"/>
      <c r="E82" s="37"/>
      <c r="F82" s="37"/>
      <c r="G82" s="36"/>
      <c r="H82" s="39"/>
      <c r="I82" s="39"/>
      <c r="J82" s="40"/>
      <c r="K82" s="41"/>
    </row>
    <row r="83" spans="1:13" x14ac:dyDescent="0.25">
      <c r="A83" s="36"/>
      <c r="B83" s="37"/>
      <c r="C83" s="38"/>
      <c r="D83" s="42"/>
      <c r="E83" s="43"/>
      <c r="F83" s="43"/>
      <c r="G83" s="36"/>
      <c r="H83" s="44"/>
      <c r="I83" s="44"/>
      <c r="J83" s="45"/>
      <c r="K83" s="46"/>
    </row>
    <row r="84" spans="1:13" ht="16.5" x14ac:dyDescent="0.3">
      <c r="A84" s="36"/>
      <c r="B84" s="37"/>
      <c r="C84" s="38"/>
      <c r="K84" s="89">
        <f>K81+K58</f>
        <v>103732200</v>
      </c>
      <c r="L84" s="4"/>
    </row>
    <row r="85" spans="1:13" ht="16.5" x14ac:dyDescent="0.3">
      <c r="A85" s="36"/>
      <c r="B85" s="37"/>
      <c r="C85" s="38"/>
      <c r="L85" s="4"/>
    </row>
    <row r="86" spans="1:13" ht="17.25" thickBot="1" x14ac:dyDescent="0.35">
      <c r="A86" s="36"/>
      <c r="B86" s="37"/>
      <c r="C86" s="38"/>
      <c r="L86" s="4"/>
    </row>
    <row r="87" spans="1:13" ht="15.75" thickBot="1" x14ac:dyDescent="0.3">
      <c r="A87" s="36"/>
      <c r="B87" s="37"/>
      <c r="C87" s="38"/>
      <c r="F87" s="3"/>
      <c r="K87" s="9"/>
      <c r="L87" s="52"/>
      <c r="M87" s="10"/>
    </row>
    <row r="88" spans="1:13" ht="15.75" thickBot="1" x14ac:dyDescent="0.3">
      <c r="A88" s="36"/>
      <c r="B88" s="37"/>
      <c r="C88" s="38"/>
      <c r="L88" s="52"/>
      <c r="M88" s="10"/>
    </row>
    <row r="89" spans="1:13" ht="15.75" thickBot="1" x14ac:dyDescent="0.3">
      <c r="A89" s="36"/>
      <c r="B89" s="37"/>
      <c r="C89" s="38"/>
      <c r="L89" s="52"/>
      <c r="M89" s="10"/>
    </row>
    <row r="90" spans="1:13" ht="15.75" thickBot="1" x14ac:dyDescent="0.3">
      <c r="A90" s="36"/>
      <c r="B90" s="37"/>
      <c r="C90" s="38"/>
      <c r="L90" s="52"/>
      <c r="M90" s="10"/>
    </row>
    <row r="91" spans="1:13" ht="15.75" thickBot="1" x14ac:dyDescent="0.3">
      <c r="A91" s="36"/>
      <c r="B91" s="37"/>
      <c r="C91" s="38"/>
      <c r="L91" s="52"/>
      <c r="M91" s="10"/>
    </row>
    <row r="92" spans="1:13" ht="15.75" thickBot="1" x14ac:dyDescent="0.3">
      <c r="A92" s="36"/>
      <c r="B92" s="37"/>
      <c r="C92" s="38"/>
      <c r="L92" s="52"/>
      <c r="M92" s="10"/>
    </row>
    <row r="93" spans="1:13" ht="15.75" thickBot="1" x14ac:dyDescent="0.3">
      <c r="A93" s="36"/>
      <c r="B93" s="37"/>
      <c r="C93" s="38"/>
      <c r="L93" s="52"/>
      <c r="M93" s="10"/>
    </row>
    <row r="94" spans="1:13" ht="15.75" thickBot="1" x14ac:dyDescent="0.3">
      <c r="A94" s="36"/>
      <c r="B94" s="37"/>
      <c r="C94" s="38"/>
      <c r="L94" s="52"/>
      <c r="M94" s="10"/>
    </row>
    <row r="95" spans="1:13" ht="15.75" thickBot="1" x14ac:dyDescent="0.3">
      <c r="A95" s="36"/>
      <c r="B95" s="37"/>
      <c r="C95" s="38"/>
      <c r="L95" s="52"/>
      <c r="M95" s="10"/>
    </row>
    <row r="96" spans="1:13" ht="15.75" thickBot="1" x14ac:dyDescent="0.3">
      <c r="A96" s="36"/>
      <c r="B96" s="37"/>
      <c r="C96" s="38"/>
      <c r="L96" s="52"/>
      <c r="M96" s="10"/>
    </row>
    <row r="97" spans="1:13" ht="15.75" thickBot="1" x14ac:dyDescent="0.3">
      <c r="A97" s="36"/>
      <c r="B97" s="37"/>
      <c r="C97" s="38"/>
      <c r="L97" s="52"/>
      <c r="M97" s="10"/>
    </row>
    <row r="98" spans="1:13" ht="16.5" x14ac:dyDescent="0.3">
      <c r="A98" s="36"/>
      <c r="B98" s="37"/>
      <c r="C98" s="38"/>
      <c r="L98" s="4"/>
    </row>
    <row r="99" spans="1:13" ht="16.5" x14ac:dyDescent="0.3">
      <c r="A99" s="36"/>
      <c r="B99" s="37"/>
      <c r="C99" s="38"/>
      <c r="L99" s="4"/>
    </row>
    <row r="100" spans="1:13" ht="16.5" x14ac:dyDescent="0.3">
      <c r="A100" s="36"/>
      <c r="B100" s="37"/>
      <c r="C100" s="38"/>
      <c r="L100" s="4"/>
    </row>
    <row r="101" spans="1:13" ht="16.5" x14ac:dyDescent="0.3">
      <c r="A101" s="36"/>
      <c r="B101" s="37"/>
      <c r="C101" s="38"/>
      <c r="L101" s="4"/>
    </row>
    <row r="102" spans="1:13" ht="16.5" x14ac:dyDescent="0.3">
      <c r="A102" s="36"/>
      <c r="B102" s="37"/>
      <c r="C102" s="38"/>
      <c r="L102" s="4"/>
    </row>
    <row r="103" spans="1:13" ht="16.5" x14ac:dyDescent="0.3">
      <c r="A103" s="36"/>
      <c r="B103" s="37"/>
      <c r="C103" s="38"/>
      <c r="L103" s="4"/>
    </row>
    <row r="104" spans="1:13" ht="16.5" x14ac:dyDescent="0.3">
      <c r="A104" s="36"/>
      <c r="B104" s="37"/>
      <c r="C104" s="38"/>
      <c r="L104" s="4"/>
    </row>
    <row r="105" spans="1:13" ht="16.5" x14ac:dyDescent="0.3">
      <c r="A105" s="36"/>
      <c r="B105" s="37"/>
      <c r="C105" s="38"/>
      <c r="L105" s="4"/>
    </row>
    <row r="106" spans="1:13" ht="16.5" x14ac:dyDescent="0.3">
      <c r="A106" s="36"/>
      <c r="B106" s="37"/>
      <c r="C106" s="38"/>
      <c r="L106" s="4"/>
    </row>
    <row r="107" spans="1:13" ht="16.5" x14ac:dyDescent="0.3">
      <c r="A107" s="36"/>
      <c r="B107" s="37"/>
      <c r="C107" s="38"/>
      <c r="L107" s="4"/>
    </row>
    <row r="108" spans="1:13" ht="16.5" x14ac:dyDescent="0.3">
      <c r="A108" s="36"/>
      <c r="B108" s="37"/>
      <c r="C108" s="38"/>
      <c r="L108" s="4"/>
    </row>
    <row r="109" spans="1:13" ht="16.5" x14ac:dyDescent="0.3">
      <c r="A109" s="36"/>
      <c r="B109" s="37"/>
      <c r="C109" s="38"/>
      <c r="L109" s="4"/>
    </row>
    <row r="110" spans="1:13" ht="16.5" x14ac:dyDescent="0.3">
      <c r="A110" s="36"/>
      <c r="B110" s="37"/>
      <c r="C110" s="38"/>
      <c r="L110" s="4"/>
    </row>
    <row r="111" spans="1:13" ht="16.5" x14ac:dyDescent="0.3">
      <c r="A111" s="36"/>
      <c r="B111" s="37"/>
      <c r="C111" s="38"/>
      <c r="L111" s="4"/>
      <c r="M111" s="6"/>
    </row>
    <row r="112" spans="1:13" ht="16.5" x14ac:dyDescent="0.3">
      <c r="A112" s="36"/>
      <c r="B112" s="37"/>
      <c r="C112" s="38"/>
      <c r="L112" s="4"/>
      <c r="M112" s="11"/>
    </row>
    <row r="113" spans="1:13" ht="16.5" x14ac:dyDescent="0.3">
      <c r="A113" s="36"/>
      <c r="B113" s="37"/>
      <c r="C113" s="38"/>
      <c r="L113" s="4"/>
      <c r="M113" s="11"/>
    </row>
    <row r="114" spans="1:13" ht="16.5" x14ac:dyDescent="0.3">
      <c r="A114" s="36"/>
      <c r="B114" s="37"/>
      <c r="C114" s="38"/>
      <c r="L114" s="4"/>
      <c r="M114" s="6"/>
    </row>
    <row r="115" spans="1:13" x14ac:dyDescent="0.25">
      <c r="A115" s="42"/>
      <c r="B115" s="37"/>
      <c r="C115" s="38"/>
    </row>
    <row r="116" spans="1:13" x14ac:dyDescent="0.25">
      <c r="B116" s="37"/>
      <c r="C116" s="38"/>
    </row>
    <row r="117" spans="1:13" x14ac:dyDescent="0.25">
      <c r="B117" s="37"/>
      <c r="C117" s="38"/>
    </row>
  </sheetData>
  <mergeCells count="4">
    <mergeCell ref="A1:K1"/>
    <mergeCell ref="A58:D58"/>
    <mergeCell ref="A60:K60"/>
    <mergeCell ref="A81:D8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4"/>
  <sheetViews>
    <sheetView topLeftCell="B1" zoomScale="130" zoomScaleNormal="130" workbookViewId="0">
      <selection activeCell="K14" sqref="K14"/>
    </sheetView>
  </sheetViews>
  <sheetFormatPr defaultRowHeight="15" x14ac:dyDescent="0.25"/>
  <cols>
    <col min="2" max="2" width="13.140625" customWidth="1"/>
    <col min="3" max="3" width="18.5703125" style="1" customWidth="1"/>
    <col min="4" max="4" width="10.42578125" style="1" customWidth="1"/>
    <col min="5" max="6" width="11.5703125" style="1" bestFit="1" customWidth="1"/>
    <col min="7" max="7" width="19.28515625" style="1" customWidth="1"/>
    <col min="8" max="8" width="21" style="1" customWidth="1"/>
    <col min="9" max="9" width="16.85546875" style="1" bestFit="1" customWidth="1"/>
    <col min="10" max="10" width="19.28515625" style="1" customWidth="1"/>
    <col min="11" max="11" width="16.28515625" bestFit="1" customWidth="1"/>
    <col min="12" max="12" width="15.28515625" bestFit="1" customWidth="1"/>
  </cols>
  <sheetData>
    <row r="1" spans="1:13" x14ac:dyDescent="0.25">
      <c r="A1" s="76" t="s">
        <v>4</v>
      </c>
      <c r="B1" s="76" t="s">
        <v>19</v>
      </c>
      <c r="C1" s="76" t="s">
        <v>10</v>
      </c>
      <c r="D1" s="76" t="s">
        <v>5</v>
      </c>
      <c r="E1" s="76" t="s">
        <v>6</v>
      </c>
      <c r="F1" s="76" t="s">
        <v>7</v>
      </c>
      <c r="G1" s="76" t="s">
        <v>8</v>
      </c>
      <c r="H1" s="76" t="s">
        <v>9</v>
      </c>
      <c r="I1" s="77"/>
      <c r="J1" s="77"/>
      <c r="K1" s="1"/>
      <c r="L1" s="1"/>
      <c r="M1" s="1"/>
    </row>
    <row r="2" spans="1:13" ht="33" x14ac:dyDescent="0.25">
      <c r="A2" s="49">
        <v>1</v>
      </c>
      <c r="B2" s="49" t="s">
        <v>50</v>
      </c>
      <c r="C2" s="78" t="s">
        <v>49</v>
      </c>
      <c r="D2" s="79">
        <f>28+27</f>
        <v>55</v>
      </c>
      <c r="E2" s="82">
        <v>23299</v>
      </c>
      <c r="F2" s="83">
        <v>25629</v>
      </c>
      <c r="G2" s="84">
        <v>599230240</v>
      </c>
      <c r="H2" s="85">
        <v>629191752</v>
      </c>
      <c r="I2" s="80">
        <v>3000</v>
      </c>
      <c r="J2" s="86">
        <f>F2*I2</f>
        <v>76887000</v>
      </c>
      <c r="K2" s="7"/>
      <c r="L2" s="8"/>
      <c r="M2" s="1"/>
    </row>
    <row r="3" spans="1:13" ht="33" x14ac:dyDescent="0.25">
      <c r="A3" s="49">
        <v>2</v>
      </c>
      <c r="B3" s="49" t="s">
        <v>51</v>
      </c>
      <c r="C3" s="78" t="s">
        <v>52</v>
      </c>
      <c r="D3" s="79">
        <f>9+10</f>
        <v>19</v>
      </c>
      <c r="E3" s="82">
        <v>8135</v>
      </c>
      <c r="F3" s="83">
        <v>8949</v>
      </c>
      <c r="G3" s="87">
        <v>215473200</v>
      </c>
      <c r="H3" s="85">
        <v>226246860</v>
      </c>
      <c r="I3" s="80">
        <v>3000</v>
      </c>
      <c r="J3" s="86">
        <f>F3*I3</f>
        <v>26847000</v>
      </c>
      <c r="K3" s="7"/>
      <c r="L3" s="8"/>
      <c r="M3" s="1"/>
    </row>
    <row r="4" spans="1:13" x14ac:dyDescent="0.25">
      <c r="A4" s="97" t="s">
        <v>3</v>
      </c>
      <c r="B4" s="98"/>
      <c r="C4" s="99"/>
      <c r="D4" s="49">
        <f>SUM(D2:D3)</f>
        <v>74</v>
      </c>
      <c r="E4" s="88">
        <f>SUM(E2:E3)</f>
        <v>31434</v>
      </c>
      <c r="F4" s="88">
        <f>SUM(F2:F3)</f>
        <v>34578</v>
      </c>
      <c r="G4" s="81">
        <f>SUM(G2:G3)</f>
        <v>814703440</v>
      </c>
      <c r="H4" s="81">
        <f>SUM(H2:H3)</f>
        <v>855438612</v>
      </c>
      <c r="I4" s="81"/>
      <c r="J4" s="81">
        <f>SUM(J2:J3)</f>
        <v>103734000</v>
      </c>
      <c r="K4" s="1"/>
      <c r="L4" s="1"/>
      <c r="M4" s="1"/>
    </row>
    <row r="5" spans="1:13" x14ac:dyDescent="0.25">
      <c r="A5" s="1"/>
      <c r="B5" s="1"/>
      <c r="F5" s="2"/>
      <c r="K5" s="1"/>
      <c r="L5" s="1"/>
      <c r="M5" s="1"/>
    </row>
    <row r="6" spans="1:13" x14ac:dyDescent="0.25">
      <c r="A6" s="1"/>
      <c r="B6" s="1"/>
      <c r="K6" s="1"/>
      <c r="L6" s="1"/>
      <c r="M6" s="1"/>
    </row>
    <row r="7" spans="1:13" x14ac:dyDescent="0.25">
      <c r="A7" s="1"/>
      <c r="B7" s="1"/>
      <c r="I7" s="1">
        <f>F4*3000</f>
        <v>103734000</v>
      </c>
      <c r="K7" s="1"/>
      <c r="L7" s="1"/>
      <c r="M7" s="1"/>
    </row>
    <row r="8" spans="1:13" x14ac:dyDescent="0.25">
      <c r="A8" s="1"/>
      <c r="B8" s="1"/>
      <c r="K8" s="1"/>
      <c r="L8" s="1"/>
      <c r="M8" s="1"/>
    </row>
    <row r="9" spans="1:13" x14ac:dyDescent="0.25">
      <c r="A9" s="76" t="s">
        <v>4</v>
      </c>
      <c r="B9" s="76" t="s">
        <v>19</v>
      </c>
      <c r="C9" s="76" t="s">
        <v>10</v>
      </c>
      <c r="D9" s="76" t="s">
        <v>5</v>
      </c>
      <c r="E9" s="76" t="s">
        <v>6</v>
      </c>
      <c r="F9" s="76" t="s">
        <v>7</v>
      </c>
      <c r="G9" s="76" t="s">
        <v>8</v>
      </c>
      <c r="H9" s="76" t="s">
        <v>9</v>
      </c>
      <c r="I9" s="77"/>
      <c r="J9" s="77"/>
    </row>
    <row r="10" spans="1:13" ht="49.5" x14ac:dyDescent="0.25">
      <c r="A10" s="49">
        <v>1</v>
      </c>
      <c r="B10" s="49" t="s">
        <v>61</v>
      </c>
      <c r="C10" s="78" t="s">
        <v>63</v>
      </c>
      <c r="D10" s="79">
        <f>38+37+1</f>
        <v>76</v>
      </c>
      <c r="E10" s="123">
        <v>32210</v>
      </c>
      <c r="F10" s="124">
        <v>35431</v>
      </c>
      <c r="G10" s="125">
        <v>835518960</v>
      </c>
      <c r="H10" s="126">
        <v>877294908</v>
      </c>
      <c r="I10" s="80">
        <v>3000</v>
      </c>
      <c r="J10" s="86">
        <f t="shared" ref="J10:J11" si="0">F10*I10</f>
        <v>106293000</v>
      </c>
    </row>
    <row r="11" spans="1:13" ht="49.5" x14ac:dyDescent="0.25">
      <c r="A11" s="49">
        <v>2</v>
      </c>
      <c r="B11" s="49" t="s">
        <v>62</v>
      </c>
      <c r="C11" s="78" t="s">
        <v>63</v>
      </c>
      <c r="D11" s="79">
        <f>38+37+1</f>
        <v>76</v>
      </c>
      <c r="E11" s="123">
        <v>32210</v>
      </c>
      <c r="F11" s="124">
        <v>35431</v>
      </c>
      <c r="G11" s="125">
        <v>835518960</v>
      </c>
      <c r="H11" s="126">
        <v>877294908</v>
      </c>
      <c r="I11" s="80">
        <v>3000</v>
      </c>
      <c r="J11" s="86">
        <f t="shared" si="0"/>
        <v>106293000</v>
      </c>
    </row>
    <row r="12" spans="1:13" x14ac:dyDescent="0.25">
      <c r="A12" s="97" t="s">
        <v>3</v>
      </c>
      <c r="B12" s="98"/>
      <c r="C12" s="99"/>
      <c r="D12" s="49">
        <f>SUM(D10:D11)</f>
        <v>152</v>
      </c>
      <c r="E12" s="88">
        <f>SUM(E10:E11)</f>
        <v>64420</v>
      </c>
      <c r="F12" s="88">
        <f>SUM(F10:F11)</f>
        <v>70862</v>
      </c>
      <c r="G12" s="81">
        <f>SUM(G10:G11)</f>
        <v>1671037920</v>
      </c>
      <c r="H12" s="81">
        <f>SUM(H10:H11)</f>
        <v>1754589816</v>
      </c>
      <c r="I12" s="81"/>
      <c r="J12" s="81">
        <f>SUM(J10:J11)</f>
        <v>212586000</v>
      </c>
    </row>
    <row r="14" spans="1:13" x14ac:dyDescent="0.25">
      <c r="K14" s="9">
        <f>J12*62%</f>
        <v>131803320</v>
      </c>
    </row>
  </sheetData>
  <mergeCells count="2">
    <mergeCell ref="A4:C4"/>
    <mergeCell ref="A12:C1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572F1-A8C6-494B-AF50-2067801458B7}">
  <dimension ref="A8:AG86"/>
  <sheetViews>
    <sheetView topLeftCell="I16" zoomScaleNormal="100" workbookViewId="0">
      <selection activeCell="AE38" sqref="AE38"/>
    </sheetView>
  </sheetViews>
  <sheetFormatPr defaultRowHeight="15" x14ac:dyDescent="0.25"/>
  <sheetData>
    <row r="8" spans="28:32" ht="15.75" thickBot="1" x14ac:dyDescent="0.3"/>
    <row r="9" spans="28:32" ht="17.25" thickBot="1" x14ac:dyDescent="0.3">
      <c r="AB9" s="17">
        <v>1</v>
      </c>
      <c r="AC9" s="17" t="s">
        <v>16</v>
      </c>
      <c r="AD9" s="17">
        <v>33.880000000000003</v>
      </c>
      <c r="AE9" s="3">
        <f>AD9*10.764</f>
        <v>364.68432000000001</v>
      </c>
      <c r="AF9" s="19">
        <v>1</v>
      </c>
    </row>
    <row r="10" spans="28:32" ht="17.25" thickBot="1" x14ac:dyDescent="0.3">
      <c r="AB10" s="18">
        <v>2</v>
      </c>
      <c r="AC10" s="18" t="s">
        <v>16</v>
      </c>
      <c r="AD10" s="18">
        <v>30.2</v>
      </c>
      <c r="AE10" s="3">
        <f t="shared" ref="AE10:AE13" si="0">AD10*10.764</f>
        <v>325.07279999999997</v>
      </c>
      <c r="AF10" s="20">
        <v>14</v>
      </c>
    </row>
    <row r="11" spans="28:32" ht="17.25" thickBot="1" x14ac:dyDescent="0.3">
      <c r="AB11" s="17">
        <v>3</v>
      </c>
      <c r="AC11" s="17" t="s">
        <v>16</v>
      </c>
      <c r="AD11" s="17">
        <v>33.909999999999997</v>
      </c>
      <c r="AE11" s="3">
        <f t="shared" si="0"/>
        <v>365.00723999999997</v>
      </c>
      <c r="AF11" s="19">
        <v>13</v>
      </c>
    </row>
    <row r="12" spans="28:32" ht="17.25" thickBot="1" x14ac:dyDescent="0.3">
      <c r="AB12" s="18">
        <v>4</v>
      </c>
      <c r="AC12" s="18" t="s">
        <v>12</v>
      </c>
      <c r="AD12" s="18">
        <v>46.54</v>
      </c>
      <c r="AE12" s="3">
        <f t="shared" si="0"/>
        <v>500.95655999999997</v>
      </c>
      <c r="AF12" s="20">
        <v>14</v>
      </c>
    </row>
    <row r="13" spans="28:32" ht="17.25" thickBot="1" x14ac:dyDescent="0.3">
      <c r="AB13" s="17">
        <v>5</v>
      </c>
      <c r="AC13" s="17" t="s">
        <v>12</v>
      </c>
      <c r="AD13" s="17">
        <v>47.32</v>
      </c>
      <c r="AE13" s="3">
        <f t="shared" si="0"/>
        <v>509.35247999999996</v>
      </c>
      <c r="AF13" s="19">
        <v>13</v>
      </c>
    </row>
    <row r="14" spans="28:32" x14ac:dyDescent="0.25">
      <c r="AF14" s="13">
        <f>SUM(AF9:AF13)</f>
        <v>55</v>
      </c>
    </row>
    <row r="21" spans="1:32" ht="26.25" x14ac:dyDescent="0.4">
      <c r="A21" s="53" t="s">
        <v>47</v>
      </c>
      <c r="B21" s="16"/>
      <c r="C21" s="16"/>
    </row>
    <row r="30" spans="1:32" ht="15.75" thickBot="1" x14ac:dyDescent="0.3"/>
    <row r="31" spans="1:32" ht="17.25" thickBot="1" x14ac:dyDescent="0.3">
      <c r="AB31" s="54"/>
      <c r="AC31" s="54"/>
      <c r="AD31" s="54"/>
      <c r="AE31" s="54"/>
      <c r="AF31" s="54"/>
    </row>
    <row r="32" spans="1:32" ht="17.25" thickBot="1" x14ac:dyDescent="0.3">
      <c r="AB32" s="55"/>
      <c r="AC32" s="55"/>
      <c r="AD32" s="55"/>
      <c r="AE32" s="55"/>
      <c r="AF32" s="55"/>
    </row>
    <row r="33" spans="1:32" ht="17.25" thickBot="1" x14ac:dyDescent="0.3">
      <c r="AB33" s="54"/>
      <c r="AC33" s="54"/>
      <c r="AD33" s="54"/>
      <c r="AE33" s="54"/>
      <c r="AF33" s="54"/>
    </row>
    <row r="34" spans="1:32" ht="17.25" thickBot="1" x14ac:dyDescent="0.3">
      <c r="AB34" s="55"/>
      <c r="AC34" s="55"/>
      <c r="AD34" s="55"/>
      <c r="AE34" s="55"/>
      <c r="AF34" s="55"/>
    </row>
    <row r="35" spans="1:32" ht="17.25" thickBot="1" x14ac:dyDescent="0.3">
      <c r="AB35" s="54"/>
      <c r="AC35" s="54"/>
      <c r="AD35" s="54"/>
      <c r="AE35" s="54"/>
      <c r="AF35" s="54"/>
    </row>
    <row r="36" spans="1:32" ht="17.25" thickBot="1" x14ac:dyDescent="0.3">
      <c r="AB36" s="55">
        <v>1</v>
      </c>
      <c r="AC36" s="55" t="s">
        <v>16</v>
      </c>
      <c r="AD36" s="55">
        <v>30.2</v>
      </c>
      <c r="AE36" s="3">
        <f t="shared" ref="AE36:AE38" si="1">AD36*10.764</f>
        <v>325.07279999999997</v>
      </c>
      <c r="AF36" s="55">
        <v>12</v>
      </c>
    </row>
    <row r="37" spans="1:32" ht="17.25" thickBot="1" x14ac:dyDescent="0.3">
      <c r="AB37" s="54">
        <v>2</v>
      </c>
      <c r="AC37" s="54" t="s">
        <v>16</v>
      </c>
      <c r="AD37" s="54">
        <v>33.880000000000003</v>
      </c>
      <c r="AE37" s="3">
        <f t="shared" si="1"/>
        <v>364.68432000000001</v>
      </c>
      <c r="AF37" s="54">
        <v>12</v>
      </c>
    </row>
    <row r="38" spans="1:32" ht="17.25" thickBot="1" x14ac:dyDescent="0.3">
      <c r="AB38" s="55">
        <v>3</v>
      </c>
      <c r="AC38" s="55" t="s">
        <v>12</v>
      </c>
      <c r="AD38" s="55">
        <v>46.54</v>
      </c>
      <c r="AE38" s="3">
        <f t="shared" si="1"/>
        <v>500.95655999999997</v>
      </c>
      <c r="AF38" s="55">
        <v>23</v>
      </c>
    </row>
    <row r="39" spans="1:32" x14ac:dyDescent="0.25">
      <c r="AF39" s="16">
        <f>SUM(AF36:AF38)</f>
        <v>47</v>
      </c>
    </row>
    <row r="46" spans="1:32" ht="26.25" x14ac:dyDescent="0.4">
      <c r="A46" s="53" t="s">
        <v>48</v>
      </c>
    </row>
    <row r="57" spans="29:33" ht="15.75" thickBot="1" x14ac:dyDescent="0.3"/>
    <row r="58" spans="29:33" ht="17.25" thickBot="1" x14ac:dyDescent="0.3">
      <c r="AC58" s="54"/>
      <c r="AD58" s="54"/>
      <c r="AE58" s="54"/>
      <c r="AF58" s="54"/>
      <c r="AG58" s="54"/>
    </row>
    <row r="59" spans="29:33" ht="17.25" thickBot="1" x14ac:dyDescent="0.3">
      <c r="AC59" s="55"/>
      <c r="AD59" s="55"/>
      <c r="AE59" s="55"/>
      <c r="AF59" s="55"/>
      <c r="AG59" s="55"/>
    </row>
    <row r="60" spans="29:33" ht="17.25" thickBot="1" x14ac:dyDescent="0.3">
      <c r="AC60" s="54"/>
      <c r="AD60" s="54"/>
      <c r="AE60" s="54"/>
      <c r="AF60" s="54"/>
      <c r="AG60" s="54"/>
    </row>
    <row r="61" spans="29:33" ht="17.25" thickBot="1" x14ac:dyDescent="0.3">
      <c r="AC61" s="55"/>
      <c r="AD61" s="55"/>
      <c r="AE61" s="55"/>
      <c r="AF61" s="55"/>
      <c r="AG61" s="55"/>
    </row>
    <row r="62" spans="29:33" ht="17.25" thickBot="1" x14ac:dyDescent="0.3">
      <c r="AC62" s="54"/>
      <c r="AD62" s="54"/>
      <c r="AE62" s="54"/>
      <c r="AF62" s="54"/>
      <c r="AG62" s="54"/>
    </row>
    <row r="63" spans="29:33" ht="17.25" thickBot="1" x14ac:dyDescent="0.3">
      <c r="AC63" s="55">
        <v>1</v>
      </c>
      <c r="AD63" s="55" t="s">
        <v>12</v>
      </c>
      <c r="AE63" s="55">
        <v>46.54</v>
      </c>
      <c r="AF63" s="3">
        <f t="shared" ref="AF63:AF65" si="2">AE63*10.764</f>
        <v>500.95655999999997</v>
      </c>
      <c r="AG63" s="55">
        <v>27</v>
      </c>
    </row>
    <row r="64" spans="29:33" ht="17.25" thickBot="1" x14ac:dyDescent="0.3">
      <c r="AC64" s="54">
        <v>2</v>
      </c>
      <c r="AD64" s="54" t="s">
        <v>16</v>
      </c>
      <c r="AE64" s="54">
        <v>30.2</v>
      </c>
      <c r="AF64" s="3">
        <f t="shared" si="2"/>
        <v>325.07279999999997</v>
      </c>
      <c r="AG64" s="54">
        <v>14</v>
      </c>
    </row>
    <row r="65" spans="29:33" ht="17.25" thickBot="1" x14ac:dyDescent="0.3">
      <c r="AC65" s="55">
        <v>3</v>
      </c>
      <c r="AD65" s="55" t="s">
        <v>16</v>
      </c>
      <c r="AE65" s="55">
        <v>33.880000000000003</v>
      </c>
      <c r="AF65" s="3">
        <f t="shared" si="2"/>
        <v>364.68432000000001</v>
      </c>
      <c r="AG65" s="55">
        <v>14</v>
      </c>
    </row>
    <row r="66" spans="29:33" x14ac:dyDescent="0.25">
      <c r="AG66" s="16">
        <f>SUM(AG63:AG65)</f>
        <v>55</v>
      </c>
    </row>
    <row r="86" ht="21" customHeight="1" x14ac:dyDescent="0.25"/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2"/>
  <sheetViews>
    <sheetView topLeftCell="A31" zoomScale="130" zoomScaleNormal="130" workbookViewId="0">
      <selection activeCell="F56" sqref="F56"/>
    </sheetView>
  </sheetViews>
  <sheetFormatPr defaultRowHeight="15" x14ac:dyDescent="0.25"/>
  <sheetData>
    <row r="1" spans="1:7" x14ac:dyDescent="0.25">
      <c r="A1" s="15" t="s">
        <v>26</v>
      </c>
    </row>
    <row r="2" spans="1:7" x14ac:dyDescent="0.25">
      <c r="A2" s="16" t="s">
        <v>27</v>
      </c>
    </row>
    <row r="3" spans="1:7" x14ac:dyDescent="0.25">
      <c r="A3" t="s">
        <v>28</v>
      </c>
      <c r="B3">
        <v>1</v>
      </c>
      <c r="C3" t="s">
        <v>17</v>
      </c>
    </row>
    <row r="4" spans="1:7" x14ac:dyDescent="0.25">
      <c r="B4">
        <v>2</v>
      </c>
      <c r="C4" t="s">
        <v>17</v>
      </c>
    </row>
    <row r="5" spans="1:7" x14ac:dyDescent="0.25">
      <c r="B5">
        <v>3</v>
      </c>
      <c r="C5" t="s">
        <v>14</v>
      </c>
    </row>
    <row r="6" spans="1:7" x14ac:dyDescent="0.25">
      <c r="B6">
        <v>4</v>
      </c>
      <c r="C6" t="s">
        <v>14</v>
      </c>
    </row>
    <row r="8" spans="1:7" x14ac:dyDescent="0.25">
      <c r="A8" s="16" t="s">
        <v>29</v>
      </c>
    </row>
    <row r="9" spans="1:7" x14ac:dyDescent="0.25">
      <c r="A9" t="s">
        <v>30</v>
      </c>
      <c r="B9">
        <v>1</v>
      </c>
      <c r="C9" t="s">
        <v>17</v>
      </c>
    </row>
    <row r="10" spans="1:7" x14ac:dyDescent="0.25">
      <c r="B10">
        <v>2</v>
      </c>
      <c r="C10" t="s">
        <v>17</v>
      </c>
    </row>
    <row r="11" spans="1:7" x14ac:dyDescent="0.25">
      <c r="B11">
        <v>3</v>
      </c>
      <c r="C11" t="s">
        <v>15</v>
      </c>
    </row>
    <row r="12" spans="1:7" x14ac:dyDescent="0.25">
      <c r="B12">
        <v>4</v>
      </c>
      <c r="C12" t="s">
        <v>14</v>
      </c>
    </row>
    <row r="14" spans="1:7" x14ac:dyDescent="0.25">
      <c r="A14" s="15" t="s">
        <v>45</v>
      </c>
    </row>
    <row r="15" spans="1:7" x14ac:dyDescent="0.25">
      <c r="A15" s="16" t="s">
        <v>53</v>
      </c>
    </row>
    <row r="16" spans="1:7" x14ac:dyDescent="0.25">
      <c r="A16" t="s">
        <v>28</v>
      </c>
      <c r="B16">
        <v>1</v>
      </c>
      <c r="C16" t="s">
        <v>17</v>
      </c>
      <c r="F16">
        <v>30.2</v>
      </c>
      <c r="G16" s="3">
        <f t="shared" ref="G16:G19" si="0">F16*10.764</f>
        <v>325.07279999999997</v>
      </c>
    </row>
    <row r="17" spans="1:7" x14ac:dyDescent="0.25">
      <c r="B17">
        <v>2</v>
      </c>
      <c r="C17" t="s">
        <v>17</v>
      </c>
      <c r="F17">
        <v>33.880000000000003</v>
      </c>
      <c r="G17" s="3">
        <f t="shared" si="0"/>
        <v>364.68432000000001</v>
      </c>
    </row>
    <row r="18" spans="1:7" x14ac:dyDescent="0.25">
      <c r="B18">
        <v>3</v>
      </c>
      <c r="C18" t="s">
        <v>14</v>
      </c>
      <c r="F18">
        <v>46.54</v>
      </c>
      <c r="G18" s="3">
        <f t="shared" si="0"/>
        <v>500.95655999999997</v>
      </c>
    </row>
    <row r="19" spans="1:7" x14ac:dyDescent="0.25">
      <c r="B19">
        <v>4</v>
      </c>
      <c r="C19" t="s">
        <v>14</v>
      </c>
      <c r="F19">
        <v>46.54</v>
      </c>
      <c r="G19" s="3">
        <f t="shared" si="0"/>
        <v>500.95655999999997</v>
      </c>
    </row>
    <row r="21" spans="1:7" x14ac:dyDescent="0.25">
      <c r="A21" s="16" t="s">
        <v>29</v>
      </c>
    </row>
    <row r="22" spans="1:7" x14ac:dyDescent="0.25">
      <c r="A22" t="s">
        <v>28</v>
      </c>
      <c r="B22">
        <v>1</v>
      </c>
      <c r="C22" t="s">
        <v>17</v>
      </c>
    </row>
    <row r="23" spans="1:7" x14ac:dyDescent="0.25">
      <c r="B23">
        <v>2</v>
      </c>
      <c r="C23" t="s">
        <v>17</v>
      </c>
    </row>
    <row r="24" spans="1:7" x14ac:dyDescent="0.25">
      <c r="B24">
        <v>3</v>
      </c>
      <c r="C24" t="s">
        <v>15</v>
      </c>
    </row>
    <row r="25" spans="1:7" x14ac:dyDescent="0.25">
      <c r="B25">
        <v>4</v>
      </c>
      <c r="C25" t="s">
        <v>14</v>
      </c>
    </row>
    <row r="27" spans="1:7" x14ac:dyDescent="0.25">
      <c r="A27" s="16" t="s">
        <v>57</v>
      </c>
    </row>
    <row r="28" spans="1:7" x14ac:dyDescent="0.25">
      <c r="A28" t="s">
        <v>30</v>
      </c>
      <c r="B28">
        <v>1</v>
      </c>
      <c r="C28" t="s">
        <v>17</v>
      </c>
      <c r="F28">
        <v>30.2</v>
      </c>
      <c r="G28" s="3">
        <f t="shared" ref="G28:G31" si="1">F28*10.764</f>
        <v>325.07279999999997</v>
      </c>
    </row>
    <row r="29" spans="1:7" x14ac:dyDescent="0.25">
      <c r="B29">
        <v>2</v>
      </c>
      <c r="C29" t="s">
        <v>15</v>
      </c>
      <c r="F29" t="s">
        <v>15</v>
      </c>
      <c r="G29">
        <v>0</v>
      </c>
    </row>
    <row r="30" spans="1:7" x14ac:dyDescent="0.25">
      <c r="B30">
        <v>3</v>
      </c>
      <c r="C30" t="s">
        <v>60</v>
      </c>
      <c r="F30">
        <v>56.05</v>
      </c>
      <c r="G30" s="3">
        <f>F30*10.764</f>
        <v>603.32219999999995</v>
      </c>
    </row>
    <row r="31" spans="1:7" x14ac:dyDescent="0.25">
      <c r="B31">
        <v>4</v>
      </c>
      <c r="C31" t="s">
        <v>14</v>
      </c>
      <c r="F31">
        <v>46.54</v>
      </c>
      <c r="G31" s="3">
        <f t="shared" si="1"/>
        <v>500.95655999999997</v>
      </c>
    </row>
    <row r="33" spans="1:8" x14ac:dyDescent="0.25">
      <c r="A33" s="16" t="s">
        <v>58</v>
      </c>
    </row>
    <row r="34" spans="1:8" x14ac:dyDescent="0.25">
      <c r="A34" t="s">
        <v>59</v>
      </c>
      <c r="B34">
        <v>1</v>
      </c>
      <c r="C34" t="s">
        <v>17</v>
      </c>
    </row>
    <row r="35" spans="1:8" x14ac:dyDescent="0.25">
      <c r="B35">
        <v>2</v>
      </c>
      <c r="C35" s="100" t="s">
        <v>56</v>
      </c>
    </row>
    <row r="36" spans="1:8" x14ac:dyDescent="0.25">
      <c r="B36">
        <v>3</v>
      </c>
      <c r="C36" s="100" t="s">
        <v>56</v>
      </c>
    </row>
    <row r="37" spans="1:8" x14ac:dyDescent="0.25">
      <c r="B37">
        <v>4</v>
      </c>
      <c r="C37" t="s">
        <v>14</v>
      </c>
    </row>
    <row r="39" spans="1:8" x14ac:dyDescent="0.25">
      <c r="A39" s="15" t="s">
        <v>46</v>
      </c>
    </row>
    <row r="40" spans="1:8" x14ac:dyDescent="0.25">
      <c r="A40" s="16" t="s">
        <v>53</v>
      </c>
    </row>
    <row r="41" spans="1:8" x14ac:dyDescent="0.25">
      <c r="A41" t="s">
        <v>28</v>
      </c>
      <c r="B41">
        <v>1</v>
      </c>
      <c r="C41" t="s">
        <v>14</v>
      </c>
      <c r="D41">
        <v>45.45</v>
      </c>
      <c r="E41" s="3">
        <f>D41*10.764</f>
        <v>489.22379999999998</v>
      </c>
      <c r="G41">
        <v>46.54</v>
      </c>
      <c r="H41" s="3">
        <f t="shared" ref="H41:H44" si="2">G41*10.764</f>
        <v>500.95655999999997</v>
      </c>
    </row>
    <row r="42" spans="1:8" x14ac:dyDescent="0.25">
      <c r="B42">
        <v>2</v>
      </c>
      <c r="C42" t="s">
        <v>14</v>
      </c>
      <c r="D42">
        <v>45.45</v>
      </c>
      <c r="E42" s="3">
        <f t="shared" ref="E42:E44" si="3">D42*10.764</f>
        <v>489.22379999999998</v>
      </c>
      <c r="G42">
        <v>46.54</v>
      </c>
      <c r="H42" s="3">
        <f t="shared" si="2"/>
        <v>500.95655999999997</v>
      </c>
    </row>
    <row r="43" spans="1:8" x14ac:dyDescent="0.25">
      <c r="B43">
        <v>3</v>
      </c>
      <c r="C43" t="s">
        <v>17</v>
      </c>
      <c r="D43">
        <v>33.31</v>
      </c>
      <c r="E43" s="3">
        <f t="shared" si="3"/>
        <v>358.54883999999998</v>
      </c>
      <c r="G43">
        <v>33.880000000000003</v>
      </c>
      <c r="H43" s="3">
        <f t="shared" si="2"/>
        <v>364.68432000000001</v>
      </c>
    </row>
    <row r="44" spans="1:8" x14ac:dyDescent="0.25">
      <c r="B44">
        <v>4</v>
      </c>
      <c r="C44" t="s">
        <v>17</v>
      </c>
      <c r="D44">
        <v>29.57</v>
      </c>
      <c r="E44" s="3">
        <f t="shared" si="3"/>
        <v>318.29147999999998</v>
      </c>
      <c r="G44">
        <v>30.2</v>
      </c>
      <c r="H44" s="3">
        <f t="shared" si="2"/>
        <v>325.07279999999997</v>
      </c>
    </row>
    <row r="46" spans="1:8" x14ac:dyDescent="0.25">
      <c r="A46" s="16" t="s">
        <v>29</v>
      </c>
    </row>
    <row r="47" spans="1:8" x14ac:dyDescent="0.25">
      <c r="A47" t="s">
        <v>30</v>
      </c>
      <c r="B47">
        <v>1</v>
      </c>
      <c r="C47" s="100" t="s">
        <v>14</v>
      </c>
      <c r="D47">
        <v>45.45</v>
      </c>
      <c r="E47" s="3">
        <f t="shared" ref="E47:E50" si="4">D47*10.764</f>
        <v>489.22379999999998</v>
      </c>
    </row>
    <row r="48" spans="1:8" x14ac:dyDescent="0.25">
      <c r="B48">
        <v>2</v>
      </c>
      <c r="C48" s="100" t="s">
        <v>15</v>
      </c>
      <c r="D48">
        <v>0</v>
      </c>
      <c r="E48" s="3">
        <f t="shared" si="4"/>
        <v>0</v>
      </c>
    </row>
    <row r="49" spans="1:9" x14ac:dyDescent="0.25">
      <c r="B49">
        <v>3</v>
      </c>
      <c r="C49" s="100" t="s">
        <v>17</v>
      </c>
      <c r="D49">
        <v>33.31</v>
      </c>
      <c r="E49" s="3">
        <f t="shared" si="4"/>
        <v>358.54883999999998</v>
      </c>
    </row>
    <row r="50" spans="1:9" x14ac:dyDescent="0.25">
      <c r="B50">
        <v>4</v>
      </c>
      <c r="C50" s="100" t="s">
        <v>17</v>
      </c>
      <c r="D50">
        <v>29.57</v>
      </c>
      <c r="E50" s="3">
        <f t="shared" si="4"/>
        <v>318.29147999999998</v>
      </c>
    </row>
    <row r="52" spans="1:9" x14ac:dyDescent="0.25">
      <c r="A52" s="16" t="s">
        <v>54</v>
      </c>
    </row>
    <row r="53" spans="1:9" x14ac:dyDescent="0.25">
      <c r="A53" t="s">
        <v>30</v>
      </c>
      <c r="B53">
        <v>1</v>
      </c>
      <c r="C53" s="100" t="s">
        <v>14</v>
      </c>
      <c r="D53">
        <v>45.45</v>
      </c>
      <c r="E53" s="3">
        <f t="shared" ref="E53:E56" si="5">D53*10.764</f>
        <v>489.22379999999998</v>
      </c>
    </row>
    <row r="54" spans="1:9" x14ac:dyDescent="0.25">
      <c r="B54">
        <v>2</v>
      </c>
      <c r="C54" s="101" t="s">
        <v>60</v>
      </c>
      <c r="D54" s="102">
        <v>51.09</v>
      </c>
      <c r="E54" s="103">
        <f t="shared" si="5"/>
        <v>549.93276000000003</v>
      </c>
      <c r="H54">
        <v>56.05</v>
      </c>
      <c r="I54">
        <f>H54*10.764</f>
        <v>603.32219999999995</v>
      </c>
    </row>
    <row r="55" spans="1:9" x14ac:dyDescent="0.25">
      <c r="B55">
        <v>3</v>
      </c>
      <c r="C55" s="100" t="s">
        <v>15</v>
      </c>
      <c r="D55">
        <v>0</v>
      </c>
      <c r="E55" s="3">
        <f t="shared" si="5"/>
        <v>0</v>
      </c>
    </row>
    <row r="56" spans="1:9" x14ac:dyDescent="0.25">
      <c r="B56">
        <v>4</v>
      </c>
      <c r="C56" s="100" t="s">
        <v>17</v>
      </c>
      <c r="D56">
        <v>29.57</v>
      </c>
      <c r="E56" s="3">
        <f t="shared" si="5"/>
        <v>318.29147999999998</v>
      </c>
    </row>
    <row r="58" spans="1:9" x14ac:dyDescent="0.25">
      <c r="A58" s="16" t="s">
        <v>55</v>
      </c>
    </row>
    <row r="59" spans="1:9" x14ac:dyDescent="0.25">
      <c r="A59" t="s">
        <v>30</v>
      </c>
      <c r="B59">
        <v>1</v>
      </c>
      <c r="C59" s="100" t="s">
        <v>14</v>
      </c>
      <c r="D59">
        <v>45.45</v>
      </c>
      <c r="E59" s="3">
        <f t="shared" ref="E59:E62" si="6">D59*10.764</f>
        <v>489.22379999999998</v>
      </c>
    </row>
    <row r="60" spans="1:9" x14ac:dyDescent="0.25">
      <c r="B60">
        <v>2</v>
      </c>
      <c r="C60" s="100" t="s">
        <v>56</v>
      </c>
      <c r="D60">
        <v>0</v>
      </c>
      <c r="E60" s="3">
        <v>0</v>
      </c>
    </row>
    <row r="61" spans="1:9" x14ac:dyDescent="0.25">
      <c r="B61">
        <v>3</v>
      </c>
      <c r="C61" s="100" t="s">
        <v>56</v>
      </c>
      <c r="D61">
        <v>0</v>
      </c>
      <c r="E61" s="3">
        <f t="shared" si="6"/>
        <v>0</v>
      </c>
    </row>
    <row r="62" spans="1:9" x14ac:dyDescent="0.25">
      <c r="B62">
        <v>4</v>
      </c>
      <c r="C62" s="100" t="s">
        <v>17</v>
      </c>
      <c r="D62">
        <v>29.57</v>
      </c>
      <c r="E62" s="3">
        <f t="shared" si="6"/>
        <v>318.29147999999998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432AA-A117-4B39-9FD0-391A117CAE80}">
  <dimension ref="A3:J32"/>
  <sheetViews>
    <sheetView workbookViewId="0">
      <selection activeCell="A27" sqref="A27:C27"/>
    </sheetView>
  </sheetViews>
  <sheetFormatPr defaultRowHeight="15" x14ac:dyDescent="0.25"/>
  <cols>
    <col min="4" max="4" width="14.28515625" bestFit="1" customWidth="1"/>
    <col min="9" max="9" width="14.28515625" bestFit="1" customWidth="1"/>
    <col min="10" max="10" width="10" bestFit="1" customWidth="1"/>
  </cols>
  <sheetData>
    <row r="3" spans="4:4" x14ac:dyDescent="0.25">
      <c r="D3" s="14"/>
    </row>
    <row r="4" spans="4:4" x14ac:dyDescent="0.25">
      <c r="D4" s="14"/>
    </row>
    <row r="5" spans="4:4" x14ac:dyDescent="0.25">
      <c r="D5" s="14"/>
    </row>
    <row r="6" spans="4:4" x14ac:dyDescent="0.25">
      <c r="D6" s="14"/>
    </row>
    <row r="7" spans="4:4" x14ac:dyDescent="0.25">
      <c r="D7" s="14"/>
    </row>
    <row r="8" spans="4:4" x14ac:dyDescent="0.25">
      <c r="D8" s="14"/>
    </row>
    <row r="9" spans="4:4" x14ac:dyDescent="0.25">
      <c r="D9" s="14"/>
    </row>
    <row r="10" spans="4:4" x14ac:dyDescent="0.25">
      <c r="D10" s="14"/>
    </row>
    <row r="11" spans="4:4" x14ac:dyDescent="0.25">
      <c r="D11" s="14"/>
    </row>
    <row r="12" spans="4:4" x14ac:dyDescent="0.25">
      <c r="D12" s="14"/>
    </row>
    <row r="13" spans="4:4" x14ac:dyDescent="0.25">
      <c r="D13" s="14"/>
    </row>
    <row r="17" spans="1:10" x14ac:dyDescent="0.25">
      <c r="C17" t="s">
        <v>20</v>
      </c>
    </row>
    <row r="18" spans="1:10" x14ac:dyDescent="0.25">
      <c r="C18" t="s">
        <v>6</v>
      </c>
      <c r="D18" t="s">
        <v>8</v>
      </c>
      <c r="E18" t="s">
        <v>18</v>
      </c>
    </row>
    <row r="19" spans="1:10" x14ac:dyDescent="0.25">
      <c r="A19" t="s">
        <v>35</v>
      </c>
      <c r="B19">
        <v>46.54</v>
      </c>
      <c r="C19">
        <f>B19*10.764</f>
        <v>500.95655999999997</v>
      </c>
      <c r="D19" s="14">
        <v>12700000</v>
      </c>
      <c r="E19">
        <f t="shared" ref="E19:E28" si="0">D19/C19</f>
        <v>25351.499539201563</v>
      </c>
      <c r="G19">
        <v>762000</v>
      </c>
      <c r="H19">
        <v>30000</v>
      </c>
      <c r="I19" s="9">
        <f>D19+G19+H19</f>
        <v>13492000</v>
      </c>
      <c r="J19" s="9">
        <f t="shared" ref="J19:J31" si="1">I19/C19</f>
        <v>26932.474943536025</v>
      </c>
    </row>
    <row r="20" spans="1:10" x14ac:dyDescent="0.25">
      <c r="A20" t="s">
        <v>36</v>
      </c>
      <c r="B20">
        <v>33.880000000000003</v>
      </c>
      <c r="C20">
        <f>B20*10.764</f>
        <v>364.68432000000001</v>
      </c>
      <c r="D20" s="14">
        <v>8450000</v>
      </c>
      <c r="E20">
        <f t="shared" si="0"/>
        <v>23170.724751752419</v>
      </c>
      <c r="G20">
        <v>507000</v>
      </c>
      <c r="H20">
        <v>30000</v>
      </c>
      <c r="I20" s="9">
        <f t="shared" ref="I20:I31" si="2">D20+G20+H20</f>
        <v>8987000</v>
      </c>
      <c r="J20" s="9">
        <f t="shared" si="1"/>
        <v>24643.231164970293</v>
      </c>
    </row>
    <row r="21" spans="1:10" x14ac:dyDescent="0.25">
      <c r="A21" t="s">
        <v>37</v>
      </c>
      <c r="B21">
        <v>46.54</v>
      </c>
      <c r="C21">
        <f t="shared" ref="C21:C32" si="3">B21*10.764</f>
        <v>500.95655999999997</v>
      </c>
      <c r="D21" s="14">
        <v>12299000</v>
      </c>
      <c r="E21">
        <f t="shared" si="0"/>
        <v>24551.030931703939</v>
      </c>
      <c r="G21">
        <v>737940</v>
      </c>
      <c r="H21">
        <v>30000</v>
      </c>
      <c r="I21" s="9">
        <f t="shared" si="2"/>
        <v>13066940</v>
      </c>
      <c r="J21" s="9">
        <f t="shared" si="1"/>
        <v>26083.978219588542</v>
      </c>
    </row>
    <row r="22" spans="1:10" x14ac:dyDescent="0.25">
      <c r="A22" t="s">
        <v>38</v>
      </c>
      <c r="B22">
        <v>30.2</v>
      </c>
      <c r="C22">
        <f t="shared" si="3"/>
        <v>325.07279999999997</v>
      </c>
      <c r="D22" s="14">
        <v>7700000</v>
      </c>
      <c r="E22">
        <f t="shared" si="0"/>
        <v>23687.001803903619</v>
      </c>
      <c r="G22">
        <v>462000</v>
      </c>
      <c r="H22">
        <v>30000</v>
      </c>
      <c r="I22" s="9">
        <f t="shared" si="2"/>
        <v>8192000</v>
      </c>
      <c r="J22" s="9">
        <f t="shared" si="1"/>
        <v>25200.508932153047</v>
      </c>
    </row>
    <row r="23" spans="1:10" x14ac:dyDescent="0.25">
      <c r="A23" t="s">
        <v>39</v>
      </c>
      <c r="B23">
        <v>46.54</v>
      </c>
      <c r="C23">
        <f t="shared" si="3"/>
        <v>500.95655999999997</v>
      </c>
      <c r="D23" s="14">
        <v>12200000</v>
      </c>
      <c r="E23">
        <f t="shared" si="0"/>
        <v>24353.409006162132</v>
      </c>
      <c r="G23">
        <v>732000</v>
      </c>
      <c r="H23">
        <v>30000</v>
      </c>
      <c r="I23" s="9">
        <f t="shared" si="2"/>
        <v>12962000</v>
      </c>
      <c r="J23" s="9">
        <f t="shared" si="1"/>
        <v>25874.498978514228</v>
      </c>
    </row>
    <row r="24" spans="1:10" x14ac:dyDescent="0.25">
      <c r="A24" t="s">
        <v>40</v>
      </c>
      <c r="B24">
        <v>30.2</v>
      </c>
      <c r="C24">
        <f t="shared" si="3"/>
        <v>325.07279999999997</v>
      </c>
      <c r="D24" s="14">
        <v>7600000</v>
      </c>
      <c r="E24">
        <f t="shared" si="0"/>
        <v>23379.378403852923</v>
      </c>
      <c r="G24">
        <v>456000</v>
      </c>
      <c r="H24">
        <v>30000</v>
      </c>
      <c r="I24" s="9">
        <f t="shared" si="2"/>
        <v>8086000</v>
      </c>
      <c r="J24" s="9">
        <f t="shared" si="1"/>
        <v>24874.428128099309</v>
      </c>
    </row>
    <row r="25" spans="1:10" x14ac:dyDescent="0.25">
      <c r="A25" t="s">
        <v>41</v>
      </c>
      <c r="B25">
        <v>30.2</v>
      </c>
      <c r="C25">
        <f t="shared" si="3"/>
        <v>325.07279999999997</v>
      </c>
      <c r="D25" s="14">
        <v>7447500</v>
      </c>
      <c r="E25">
        <f t="shared" si="0"/>
        <v>22910.252718775613</v>
      </c>
      <c r="G25">
        <v>446850</v>
      </c>
      <c r="H25">
        <v>30000</v>
      </c>
      <c r="I25" s="9">
        <f t="shared" si="2"/>
        <v>7924350</v>
      </c>
      <c r="J25" s="9">
        <f t="shared" si="1"/>
        <v>24377.154901917358</v>
      </c>
    </row>
    <row r="26" spans="1:10" x14ac:dyDescent="0.25">
      <c r="A26" t="s">
        <v>42</v>
      </c>
      <c r="B26">
        <v>47.32</v>
      </c>
      <c r="C26">
        <f t="shared" si="3"/>
        <v>509.35247999999996</v>
      </c>
      <c r="D26" s="14">
        <v>12258000</v>
      </c>
      <c r="E26">
        <f t="shared" si="0"/>
        <v>24065.849252368422</v>
      </c>
      <c r="G26">
        <v>735480</v>
      </c>
      <c r="H26">
        <v>30000</v>
      </c>
      <c r="I26" s="9">
        <f t="shared" si="2"/>
        <v>13023480</v>
      </c>
      <c r="J26" s="9">
        <f t="shared" si="1"/>
        <v>25568.69851698769</v>
      </c>
    </row>
    <row r="27" spans="1:10" x14ac:dyDescent="0.25">
      <c r="A27" t="s">
        <v>43</v>
      </c>
      <c r="B27">
        <v>46.54</v>
      </c>
      <c r="C27">
        <f t="shared" si="3"/>
        <v>500.95655999999997</v>
      </c>
      <c r="D27" s="14">
        <v>12000000</v>
      </c>
      <c r="E27">
        <f t="shared" si="0"/>
        <v>23954.17279294636</v>
      </c>
      <c r="G27">
        <v>720000</v>
      </c>
      <c r="H27">
        <v>30000</v>
      </c>
      <c r="I27" s="9">
        <f t="shared" si="2"/>
        <v>12750000</v>
      </c>
      <c r="J27" s="9">
        <f t="shared" si="1"/>
        <v>25451.308592505509</v>
      </c>
    </row>
    <row r="28" spans="1:10" x14ac:dyDescent="0.25">
      <c r="A28" t="s">
        <v>44</v>
      </c>
      <c r="B28">
        <v>30.2</v>
      </c>
      <c r="C28">
        <f t="shared" si="3"/>
        <v>325.07279999999997</v>
      </c>
      <c r="D28" s="14">
        <v>7899000</v>
      </c>
      <c r="E28">
        <f t="shared" si="0"/>
        <v>24299.172370004504</v>
      </c>
      <c r="G28">
        <v>473940</v>
      </c>
      <c r="H28">
        <v>30000</v>
      </c>
      <c r="I28" s="9">
        <f t="shared" si="2"/>
        <v>8402940</v>
      </c>
      <c r="J28" s="9">
        <f t="shared" si="1"/>
        <v>25849.409732219985</v>
      </c>
    </row>
    <row r="29" spans="1:10" x14ac:dyDescent="0.25">
      <c r="C29">
        <f t="shared" si="3"/>
        <v>0</v>
      </c>
      <c r="D29" s="14"/>
      <c r="I29" s="9">
        <f t="shared" si="2"/>
        <v>0</v>
      </c>
      <c r="J29" s="9" t="e">
        <f t="shared" si="1"/>
        <v>#DIV/0!</v>
      </c>
    </row>
    <row r="30" spans="1:10" x14ac:dyDescent="0.25">
      <c r="C30">
        <f t="shared" si="3"/>
        <v>0</v>
      </c>
      <c r="D30" s="14"/>
      <c r="I30" s="9">
        <f t="shared" si="2"/>
        <v>0</v>
      </c>
      <c r="J30" s="9" t="e">
        <f t="shared" si="1"/>
        <v>#DIV/0!</v>
      </c>
    </row>
    <row r="31" spans="1:10" x14ac:dyDescent="0.25">
      <c r="C31">
        <f t="shared" si="3"/>
        <v>0</v>
      </c>
      <c r="I31" s="9">
        <f t="shared" si="2"/>
        <v>0</v>
      </c>
      <c r="J31" s="9" t="e">
        <f t="shared" si="1"/>
        <v>#DIV/0!</v>
      </c>
    </row>
    <row r="32" spans="1:10" x14ac:dyDescent="0.25">
      <c r="C32">
        <f t="shared" si="3"/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0DA0D-B2F5-45A7-B8E3-75C1A41B5E96}">
  <dimension ref="A1"/>
  <sheetViews>
    <sheetView topLeftCell="A88" workbookViewId="0">
      <selection activeCell="A113" sqref="A11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Wing A</vt:lpstr>
      <vt:lpstr>Wing B</vt:lpstr>
      <vt:lpstr>Wing C </vt:lpstr>
      <vt:lpstr>Total</vt:lpstr>
      <vt:lpstr>Rera</vt:lpstr>
      <vt:lpstr>Typical Floor</vt:lpstr>
      <vt:lpstr>IGR</vt:lpstr>
      <vt:lpstr>Sheet1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2024-02-21T07:24:29Z</dcterms:modified>
</cp:coreProperties>
</file>