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Mulund (West)\Sushma Devanand Koli\"/>
    </mc:Choice>
  </mc:AlternateContent>
  <xr:revisionPtr revIDLastSave="0" documentId="13_ncr:1_{B9CEB630-3F40-4BE8-B4D7-BFBD1B87DEDF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5" l="1"/>
  <c r="C3" i="25"/>
  <c r="Q8" i="4"/>
  <c r="E31" i="4" l="1"/>
  <c r="G33" i="4" l="1"/>
  <c r="I31" i="4" l="1"/>
  <c r="G31" i="4"/>
  <c r="C5" i="25" l="1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9" i="4"/>
  <c r="B9" i="4" s="1"/>
  <c r="C9" i="4" s="1"/>
  <c r="D9" i="4" s="1"/>
  <c r="Q10" i="4"/>
  <c r="B10" i="4" s="1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B20" i="4" s="1"/>
  <c r="C20" i="4" s="1"/>
  <c r="D20" i="4" s="1"/>
  <c r="P20" i="4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31" i="4"/>
  <c r="G35" i="4"/>
  <c r="C20" i="25"/>
  <c r="C16" i="25"/>
  <c r="C17" i="25" s="1"/>
  <c r="G15" i="4" l="1"/>
  <c r="G11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3" i="4"/>
  <c r="G34" i="4"/>
  <c r="C7" i="25"/>
  <c r="E5" i="25"/>
  <c r="E17" i="25"/>
  <c r="C19" i="25"/>
  <c r="C21" i="25" s="1"/>
  <c r="E21" i="25" s="1"/>
  <c r="C8" i="25" l="1"/>
  <c r="C9" i="25" s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18" i="4"/>
  <c r="H18" i="4" s="1"/>
  <c r="D17" i="4"/>
  <c r="H17" i="4" s="1"/>
  <c r="D19" i="4" l="1"/>
  <c r="H19" i="4" s="1"/>
  <c r="D21" i="4"/>
  <c r="H21" i="4" s="1"/>
</calcChain>
</file>

<file path=xl/sharedStrings.xml><?xml version="1.0" encoding="utf-8"?>
<sst xmlns="http://schemas.openxmlformats.org/spreadsheetml/2006/main" count="140" uniqueCount="96">
  <si>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</si>
  <si>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</si>
  <si>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</si>
  <si>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</si>
  <si>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</si>
  <si>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</si>
  <si>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</si>
  <si>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</si>
  <si>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</si>
  <si>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</si>
  <si>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</si>
  <si>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</si>
  <si>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</si>
  <si>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</si>
  <si>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</si>
  <si>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</si>
  <si>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</si>
  <si>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</si>
  <si>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</si>
  <si>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</si>
  <si>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</si>
  <si>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</si>
  <si>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</si>
  <si>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</si>
  <si>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</si>
  <si>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</si>
  <si>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</si>
  <si>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</si>
  <si>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</si>
  <si>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</si>
  <si>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</si>
  <si>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</si>
  <si>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</si>
  <si>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</si>
  <si>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</si>
  <si>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</si>
  <si>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</si>
  <si>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</si>
  <si>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</si>
  <si>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</si>
  <si>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</si>
  <si>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</si>
  <si>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</si>
  <si>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</si>
  <si>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</si>
  <si>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</si>
  <si>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</si>
  <si>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</si>
  <si>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</si>
  <si>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</si>
  <si>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</si>
  <si>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</si>
  <si>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</si>
  <si>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</si>
  <si>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</si>
  <si>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</si>
  <si>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</si>
  <si>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</si>
  <si>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</si>
  <si>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</si>
  <si>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</si>
  <si>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</si>
  <si>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</si>
  <si>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</si>
  <si>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</si>
  <si>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</si>
  <si>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</si>
  <si>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</si>
  <si>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</si>
  <si>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</si>
  <si>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</si>
  <si>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</si>
  <si>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</si>
  <si>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</si>
  <si>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</si>
  <si>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</si>
  <si>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</si>
  <si>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</si>
  <si>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</si>
  <si>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</si>
  <si>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</si>
  <si>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</si>
  <si>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</si>
  <si>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</si>
  <si>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</si>
  <si>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IGR-31.01.24</t>
  </si>
  <si>
    <t>IGR-21.01.24</t>
  </si>
  <si>
    <t>IGR-31.08.23</t>
  </si>
  <si>
    <t>IGR-02.05.23</t>
  </si>
  <si>
    <t>IGR-27.02.23</t>
  </si>
  <si>
    <t>IGR-25.01.23</t>
  </si>
  <si>
    <t>G</t>
  </si>
  <si>
    <t>MCA</t>
  </si>
  <si>
    <t>LOFT AREA</t>
  </si>
  <si>
    <t>7.41 HEIGHT LOFT</t>
  </si>
  <si>
    <t>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</si>
</sst>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D258B-29EF-4F57-B764-A48BEF90F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7514FF-F2CE-46A9-B441-F725CC833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399D7B-6BF5-45FB-B627-EF17A3976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B0AEE6-6909-4E05-8420-A895A4401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00F7FF-FB4D-4193-9BDA-95798740A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0F559B-8898-42CD-9067-9ABB094F5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383265</xdr:colOff>
      <xdr:row>46</xdr:row>
      <xdr:rowOff>115539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D5D1B5-0A79-4F13-8C66-702E435DD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32865" cy="88785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554484</xdr:colOff>
      <xdr:row>45</xdr:row>
      <xdr:rowOff>96460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CE8715-8A56-4DB1-9BF7-4ABB8BE4A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5284" cy="8668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373739</xdr:colOff>
      <xdr:row>46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1E3B92-9BE0-479B-8A40-F038D8820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23339" cy="88975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421115</xdr:colOff>
      <xdr:row>45</xdr:row>
      <xdr:rowOff>134565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CB3259-3AF4-47DF-BF63-1515BFD34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41915" cy="870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9" sqref="E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77</v>
      </c>
      <c r="C3" s="56">
        <f>158400*0.8</f>
        <v>126720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83</v>
      </c>
      <c r="C4" s="56">
        <f>C3*0%</f>
        <v>0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78</v>
      </c>
      <c r="C5" s="61">
        <f>C3+C4</f>
        <v>126720</v>
      </c>
      <c r="D5" s="62" t="s">
        <v>62</v>
      </c>
      <c r="E5" s="63">
        <f>C5/10.764</f>
        <v>11772.575250836122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79</v>
      </c>
      <c r="C6" s="56">
        <v>50100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80</v>
      </c>
      <c r="C7" s="56">
        <f>C5-C6</f>
        <v>76620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81</v>
      </c>
      <c r="C8" s="56">
        <f>C7*D13%</f>
        <v>62828.399999999994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82</v>
      </c>
      <c r="C9" s="61">
        <f>C6+C8</f>
        <v>112928.4</v>
      </c>
      <c r="D9" s="62" t="s">
        <v>62</v>
      </c>
      <c r="E9" s="63">
        <f>C9/10.764</f>
        <v>10491.304347826088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2006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18</v>
      </c>
      <c r="D13" s="69">
        <f>D12-C13</f>
        <v>82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81"/>
      <c r="L1" s="81"/>
      <c r="M1" s="81"/>
      <c r="N1" s="81"/>
      <c r="O1" s="81"/>
      <c r="P1" s="81"/>
      <c r="Q1" s="81"/>
      <c r="R1" s="81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C20" sqref="C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25500</v>
      </c>
      <c r="D3" s="24" t="s">
        <v>75</v>
      </c>
      <c r="E3" s="6" t="s">
        <v>76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23000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f>D7-D8</f>
        <v>18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42</v>
      </c>
      <c r="D8" s="26">
        <v>2006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27</v>
      </c>
      <c r="D10" s="26"/>
      <c r="F10" s="19"/>
    </row>
    <row r="11" spans="1:6" x14ac:dyDescent="0.25">
      <c r="A11" s="16"/>
      <c r="B11" s="27"/>
      <c r="C11" s="28">
        <f>C10%</f>
        <v>0.27</v>
      </c>
      <c r="D11" s="28"/>
      <c r="F11" s="19"/>
    </row>
    <row r="12" spans="1:6" x14ac:dyDescent="0.25">
      <c r="A12" s="16" t="s">
        <v>21</v>
      </c>
      <c r="B12" s="20"/>
      <c r="C12" s="21">
        <f>C6*C11</f>
        <v>675</v>
      </c>
      <c r="D12" s="24"/>
      <c r="F12" s="19"/>
    </row>
    <row r="13" spans="1:6" x14ac:dyDescent="0.25">
      <c r="A13" s="16" t="s">
        <v>22</v>
      </c>
      <c r="B13" s="20"/>
      <c r="C13" s="21">
        <f>C6-C12</f>
        <v>1825</v>
      </c>
      <c r="D13" s="24"/>
      <c r="F13" s="19"/>
    </row>
    <row r="14" spans="1:6" x14ac:dyDescent="0.25">
      <c r="A14" s="16" t="s">
        <v>15</v>
      </c>
      <c r="B14" s="20"/>
      <c r="C14" s="21">
        <f>C5</f>
        <v>23000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24825</v>
      </c>
      <c r="D16" s="22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5" t="str">
        <f>E3</f>
        <v>BUA</v>
      </c>
      <c r="B18" s="7"/>
      <c r="C18" s="31">
        <v>282</v>
      </c>
      <c r="D18" s="31"/>
      <c r="F18" s="19"/>
    </row>
    <row r="19" spans="1:6" x14ac:dyDescent="0.25">
      <c r="A19" s="16" t="s">
        <v>73</v>
      </c>
      <c r="B19" s="6"/>
      <c r="C19" s="32">
        <f>C18*C16</f>
        <v>7000650</v>
      </c>
      <c r="D19" s="32"/>
      <c r="E19" s="69"/>
      <c r="F19" s="33"/>
    </row>
    <row r="20" spans="1:6" x14ac:dyDescent="0.25">
      <c r="A20" s="16" t="s">
        <v>24</v>
      </c>
      <c r="C20" s="34">
        <f>C19*90%</f>
        <v>6300585</v>
      </c>
      <c r="D20" s="34"/>
      <c r="F20" s="19"/>
    </row>
    <row r="21" spans="1:6" x14ac:dyDescent="0.25">
      <c r="A21" s="16" t="s">
        <v>25</v>
      </c>
      <c r="C21" s="34">
        <f>C19*80%</f>
        <v>5600520</v>
      </c>
      <c r="D21" s="34"/>
      <c r="F21" s="19"/>
    </row>
    <row r="22" spans="1:6" x14ac:dyDescent="0.25">
      <c r="A22" s="16"/>
      <c r="D22" s="26"/>
      <c r="F22" s="35"/>
    </row>
    <row r="23" spans="1:6" x14ac:dyDescent="0.25">
      <c r="A23" s="36" t="s">
        <v>26</v>
      </c>
      <c r="B23" s="37"/>
      <c r="C23" s="38">
        <f>C4*C18</f>
        <v>705000</v>
      </c>
      <c r="D23" s="38"/>
    </row>
    <row r="24" spans="1:6" x14ac:dyDescent="0.25">
      <c r="A24" s="16" t="s">
        <v>27</v>
      </c>
    </row>
    <row r="25" spans="1:6" x14ac:dyDescent="0.25">
      <c r="A25" s="39" t="s">
        <v>28</v>
      </c>
      <c r="B25" s="17"/>
      <c r="C25" s="34">
        <f>C19*0.025/12</f>
        <v>14584.6875</v>
      </c>
      <c r="D25" s="34"/>
    </row>
    <row r="26" spans="1:6" x14ac:dyDescent="0.25">
      <c r="C26" s="34"/>
      <c r="D26" s="34"/>
    </row>
    <row r="27" spans="1:6" x14ac:dyDescent="0.25">
      <c r="C27" s="34"/>
      <c r="D27" s="34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workbookViewId="0">
      <selection activeCell="F24" sqref="F2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0" x14ac:dyDescent="0.25">
      <c r="A2" s="4">
        <v>1</v>
      </c>
      <c r="B2" s="4">
        <f t="shared" ref="B2:B16" si="0">Q2</f>
        <v>261</v>
      </c>
      <c r="C2" s="4">
        <f t="shared" ref="C2:C16" si="1">B2*1.2</f>
        <v>313.2</v>
      </c>
      <c r="D2" s="4">
        <f t="shared" ref="D2:D16" si="2">C2*1.2</f>
        <v>375.84</v>
      </c>
      <c r="E2" s="5">
        <f t="shared" ref="E2:E16" si="3">R2</f>
        <v>6000000</v>
      </c>
      <c r="F2" s="4">
        <f t="shared" ref="F2:F15" si="4">ROUND((E2/B2),0)</f>
        <v>22989</v>
      </c>
      <c r="G2" s="4">
        <f t="shared" ref="G2:G15" si="5">ROUND((E2/C2),0)</f>
        <v>19157</v>
      </c>
      <c r="H2" s="4">
        <f t="shared" ref="H2:H15" si="6">ROUND((E2/D2),0)</f>
        <v>15964</v>
      </c>
      <c r="I2" s="4" t="str">
        <f t="shared" ref="I2:I15" si="7">T2</f>
        <v>G</v>
      </c>
      <c r="J2" s="4">
        <f t="shared" ref="J2:J15" si="8">U2</f>
        <v>0</v>
      </c>
      <c r="O2">
        <v>0</v>
      </c>
      <c r="P2">
        <f t="shared" ref="P2:P9" si="9">O2/1.2</f>
        <v>0</v>
      </c>
      <c r="Q2">
        <v>261</v>
      </c>
      <c r="R2" s="2">
        <v>6000000</v>
      </c>
      <c r="S2" s="2" t="s">
        <v>85</v>
      </c>
      <c r="T2" t="s">
        <v>91</v>
      </c>
    </row>
    <row r="3" spans="1:20" x14ac:dyDescent="0.25">
      <c r="A3" s="4">
        <v>2</v>
      </c>
      <c r="B3" s="4">
        <f t="shared" si="0"/>
        <v>113</v>
      </c>
      <c r="C3" s="4">
        <f t="shared" si="1"/>
        <v>135.6</v>
      </c>
      <c r="D3" s="4">
        <f t="shared" si="2"/>
        <v>162.72</v>
      </c>
      <c r="E3" s="5">
        <f t="shared" si="3"/>
        <v>2500000</v>
      </c>
      <c r="F3" s="78">
        <f t="shared" si="4"/>
        <v>22124</v>
      </c>
      <c r="G3" s="78">
        <f t="shared" si="5"/>
        <v>18437</v>
      </c>
      <c r="H3" s="78">
        <f t="shared" si="6"/>
        <v>15364</v>
      </c>
      <c r="I3" s="78">
        <f t="shared" si="7"/>
        <v>1</v>
      </c>
      <c r="J3" s="78">
        <f t="shared" si="8"/>
        <v>0</v>
      </c>
      <c r="K3" s="79"/>
      <c r="L3" s="79"/>
      <c r="M3" s="79"/>
      <c r="N3" s="79"/>
      <c r="O3" s="79">
        <v>0</v>
      </c>
      <c r="P3" s="79">
        <f t="shared" si="9"/>
        <v>0</v>
      </c>
      <c r="Q3" s="79">
        <v>113</v>
      </c>
      <c r="R3" s="80">
        <v>2500000</v>
      </c>
      <c r="S3" s="80" t="s">
        <v>86</v>
      </c>
      <c r="T3" s="79">
        <v>1</v>
      </c>
    </row>
    <row r="4" spans="1:20" x14ac:dyDescent="0.25">
      <c r="A4" s="4">
        <v>3</v>
      </c>
      <c r="B4" s="4">
        <f t="shared" si="0"/>
        <v>129</v>
      </c>
      <c r="C4" s="4">
        <f t="shared" si="1"/>
        <v>154.79999999999998</v>
      </c>
      <c r="D4" s="4">
        <f t="shared" si="2"/>
        <v>185.75999999999996</v>
      </c>
      <c r="E4" s="5">
        <f t="shared" si="3"/>
        <v>3500000</v>
      </c>
      <c r="F4" s="78">
        <f t="shared" si="4"/>
        <v>27132</v>
      </c>
      <c r="G4" s="76">
        <f t="shared" si="5"/>
        <v>22610</v>
      </c>
      <c r="H4" s="76">
        <f t="shared" si="6"/>
        <v>18842</v>
      </c>
      <c r="I4" s="76">
        <f t="shared" si="7"/>
        <v>2</v>
      </c>
      <c r="J4" s="76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129</v>
      </c>
      <c r="R4" s="77">
        <v>3500000</v>
      </c>
      <c r="S4" s="77" t="s">
        <v>87</v>
      </c>
      <c r="T4" s="7">
        <v>2</v>
      </c>
    </row>
    <row r="5" spans="1:20" x14ac:dyDescent="0.25">
      <c r="A5" s="4">
        <v>4</v>
      </c>
      <c r="B5" s="4">
        <f t="shared" si="0"/>
        <v>114</v>
      </c>
      <c r="C5" s="4">
        <f t="shared" si="1"/>
        <v>136.79999999999998</v>
      </c>
      <c r="D5" s="4">
        <f t="shared" si="2"/>
        <v>164.15999999999997</v>
      </c>
      <c r="E5" s="5">
        <f t="shared" si="3"/>
        <v>3100000</v>
      </c>
      <c r="F5" s="4">
        <f t="shared" si="4"/>
        <v>27193</v>
      </c>
      <c r="G5" s="76">
        <f t="shared" si="5"/>
        <v>22661</v>
      </c>
      <c r="H5" s="76">
        <f t="shared" si="6"/>
        <v>18884</v>
      </c>
      <c r="I5" s="76" t="str">
        <f t="shared" si="7"/>
        <v>G</v>
      </c>
      <c r="J5" s="76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114</v>
      </c>
      <c r="R5" s="77">
        <v>3100000</v>
      </c>
      <c r="S5" s="77" t="s">
        <v>88</v>
      </c>
      <c r="T5" s="7" t="s">
        <v>91</v>
      </c>
    </row>
    <row r="6" spans="1:20" x14ac:dyDescent="0.25">
      <c r="A6" s="4">
        <v>5</v>
      </c>
      <c r="B6" s="4">
        <f t="shared" si="0"/>
        <v>217</v>
      </c>
      <c r="C6" s="4">
        <f t="shared" si="1"/>
        <v>260.39999999999998</v>
      </c>
      <c r="D6" s="4">
        <f t="shared" si="2"/>
        <v>312.47999999999996</v>
      </c>
      <c r="E6" s="5">
        <f t="shared" si="3"/>
        <v>3300000</v>
      </c>
      <c r="F6" s="4">
        <f t="shared" si="4"/>
        <v>15207</v>
      </c>
      <c r="G6" s="4">
        <f t="shared" si="5"/>
        <v>12673</v>
      </c>
      <c r="H6" s="4">
        <f t="shared" si="6"/>
        <v>10561</v>
      </c>
      <c r="I6" s="4" t="str">
        <f t="shared" si="7"/>
        <v>G</v>
      </c>
      <c r="J6" s="4">
        <f t="shared" si="8"/>
        <v>0</v>
      </c>
      <c r="O6">
        <v>0</v>
      </c>
      <c r="P6">
        <f t="shared" si="9"/>
        <v>0</v>
      </c>
      <c r="Q6">
        <v>217</v>
      </c>
      <c r="R6" s="2">
        <v>3300000</v>
      </c>
      <c r="S6" s="2" t="s">
        <v>89</v>
      </c>
      <c r="T6" t="s">
        <v>91</v>
      </c>
    </row>
    <row r="7" spans="1:20" x14ac:dyDescent="0.25">
      <c r="A7" s="4">
        <v>6</v>
      </c>
      <c r="B7" s="4">
        <f t="shared" si="0"/>
        <v>216</v>
      </c>
      <c r="C7" s="4">
        <f t="shared" si="1"/>
        <v>259.2</v>
      </c>
      <c r="D7" s="4">
        <f t="shared" si="2"/>
        <v>311.03999999999996</v>
      </c>
      <c r="E7" s="5">
        <f t="shared" si="3"/>
        <v>4900000</v>
      </c>
      <c r="F7" s="4">
        <f t="shared" si="4"/>
        <v>22685</v>
      </c>
      <c r="G7" s="4">
        <f t="shared" si="5"/>
        <v>18904</v>
      </c>
      <c r="H7" s="4">
        <f t="shared" si="6"/>
        <v>15754</v>
      </c>
      <c r="I7" s="4" t="str">
        <f t="shared" si="7"/>
        <v>G</v>
      </c>
      <c r="J7" s="4">
        <f t="shared" si="8"/>
        <v>0</v>
      </c>
      <c r="O7">
        <v>0</v>
      </c>
      <c r="P7">
        <f t="shared" si="9"/>
        <v>0</v>
      </c>
      <c r="Q7">
        <v>216</v>
      </c>
      <c r="R7" s="2">
        <v>4900000</v>
      </c>
      <c r="S7" s="2" t="s">
        <v>90</v>
      </c>
      <c r="T7" t="s">
        <v>91</v>
      </c>
    </row>
    <row r="8" spans="1:20" x14ac:dyDescent="0.25">
      <c r="A8" s="4">
        <v>7</v>
      </c>
      <c r="B8" s="4">
        <f t="shared" si="0"/>
        <v>216.66666666666669</v>
      </c>
      <c r="C8" s="4">
        <f t="shared" si="1"/>
        <v>260</v>
      </c>
      <c r="D8" s="4">
        <f t="shared" si="2"/>
        <v>312</v>
      </c>
      <c r="E8" s="5">
        <f t="shared" si="3"/>
        <v>6300000</v>
      </c>
      <c r="F8" s="4">
        <f t="shared" si="4"/>
        <v>29077</v>
      </c>
      <c r="G8" s="76">
        <f t="shared" si="5"/>
        <v>24231</v>
      </c>
      <c r="H8" s="76">
        <f t="shared" si="6"/>
        <v>20192</v>
      </c>
      <c r="I8" s="76">
        <f t="shared" si="7"/>
        <v>0</v>
      </c>
      <c r="J8" s="76">
        <f t="shared" si="8"/>
        <v>0</v>
      </c>
      <c r="K8" s="7"/>
      <c r="L8" s="7"/>
      <c r="M8" s="7"/>
      <c r="N8" s="7"/>
      <c r="O8" s="7">
        <v>0</v>
      </c>
      <c r="P8" s="7">
        <v>260</v>
      </c>
      <c r="Q8" s="7">
        <f t="shared" ref="Q8:Q10" si="10">P8/1.2</f>
        <v>216.66666666666669</v>
      </c>
      <c r="R8" s="77">
        <v>6300000</v>
      </c>
      <c r="S8" s="2"/>
    </row>
    <row r="9" spans="1:20" x14ac:dyDescent="0.25">
      <c r="A9" s="4">
        <v>8</v>
      </c>
      <c r="B9" s="4">
        <f t="shared" si="0"/>
        <v>150</v>
      </c>
      <c r="C9" s="4">
        <f t="shared" si="1"/>
        <v>180</v>
      </c>
      <c r="D9" s="4">
        <f t="shared" si="2"/>
        <v>216</v>
      </c>
      <c r="E9" s="5">
        <f t="shared" si="3"/>
        <v>5500000</v>
      </c>
      <c r="F9" s="4">
        <f t="shared" si="4"/>
        <v>36667</v>
      </c>
      <c r="G9" s="76">
        <f t="shared" si="5"/>
        <v>30556</v>
      </c>
      <c r="H9" s="76">
        <f t="shared" si="6"/>
        <v>25463</v>
      </c>
      <c r="I9" s="76">
        <f t="shared" si="7"/>
        <v>0</v>
      </c>
      <c r="J9" s="76">
        <f t="shared" si="8"/>
        <v>0</v>
      </c>
      <c r="K9" s="7"/>
      <c r="L9" s="7"/>
      <c r="M9" s="7"/>
      <c r="N9" s="7"/>
      <c r="O9" s="7">
        <v>0</v>
      </c>
      <c r="P9" s="7">
        <f t="shared" si="9"/>
        <v>0</v>
      </c>
      <c r="Q9" s="7">
        <v>150</v>
      </c>
      <c r="R9" s="77">
        <v>5500000</v>
      </c>
      <c r="S9" s="2"/>
    </row>
    <row r="10" spans="1:20" x14ac:dyDescent="0.25">
      <c r="A10" s="4">
        <v>9</v>
      </c>
      <c r="B10" s="4">
        <f t="shared" si="0"/>
        <v>500</v>
      </c>
      <c r="C10" s="4">
        <f t="shared" si="1"/>
        <v>600</v>
      </c>
      <c r="D10" s="4">
        <f t="shared" si="2"/>
        <v>720</v>
      </c>
      <c r="E10" s="5">
        <f t="shared" si="3"/>
        <v>14500000</v>
      </c>
      <c r="F10" s="4">
        <f t="shared" si="4"/>
        <v>29000</v>
      </c>
      <c r="G10" s="76">
        <f t="shared" si="5"/>
        <v>24167</v>
      </c>
      <c r="H10" s="76">
        <f t="shared" si="6"/>
        <v>20139</v>
      </c>
      <c r="I10" s="76">
        <f t="shared" si="7"/>
        <v>0</v>
      </c>
      <c r="J10" s="76">
        <f t="shared" si="8"/>
        <v>0</v>
      </c>
      <c r="K10" s="7"/>
      <c r="L10" s="7"/>
      <c r="M10" s="7"/>
      <c r="N10" s="7"/>
      <c r="O10" s="7">
        <v>0</v>
      </c>
      <c r="P10" s="7">
        <v>600</v>
      </c>
      <c r="Q10" s="7">
        <f t="shared" si="10"/>
        <v>500</v>
      </c>
      <c r="R10" s="77">
        <v>14500000</v>
      </c>
      <c r="S10" s="2"/>
    </row>
    <row r="11" spans="1:20" x14ac:dyDescent="0.25">
      <c r="A11" s="4">
        <v>10</v>
      </c>
      <c r="B11" s="4">
        <f t="shared" si="0"/>
        <v>210</v>
      </c>
      <c r="C11" s="4">
        <f t="shared" si="1"/>
        <v>252</v>
      </c>
      <c r="D11" s="4">
        <f t="shared" si="2"/>
        <v>302.39999999999998</v>
      </c>
      <c r="E11" s="5">
        <f t="shared" si="3"/>
        <v>6500000</v>
      </c>
      <c r="F11" s="4">
        <f t="shared" si="4"/>
        <v>30952</v>
      </c>
      <c r="G11" s="76">
        <f t="shared" si="5"/>
        <v>25794</v>
      </c>
      <c r="H11" s="76">
        <f t="shared" si="6"/>
        <v>21495</v>
      </c>
      <c r="I11" s="76">
        <f t="shared" si="7"/>
        <v>0</v>
      </c>
      <c r="J11" s="76">
        <f t="shared" si="8"/>
        <v>0</v>
      </c>
      <c r="K11" s="7"/>
      <c r="L11" s="7"/>
      <c r="M11" s="7"/>
      <c r="N11" s="7"/>
      <c r="O11" s="7">
        <v>0</v>
      </c>
      <c r="P11" s="7">
        <f t="shared" ref="P11:P15" si="11">O11/1.2</f>
        <v>0</v>
      </c>
      <c r="Q11" s="7">
        <v>210</v>
      </c>
      <c r="R11" s="77">
        <v>6500000</v>
      </c>
      <c r="S11" s="2"/>
    </row>
    <row r="12" spans="1:20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ref="Q12:Q15" si="12">P12/1.2</f>
        <v>0</v>
      </c>
      <c r="R12" s="2">
        <v>0</v>
      </c>
      <c r="S12" s="2"/>
    </row>
    <row r="13" spans="1:20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20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20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20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73"/>
    </row>
    <row r="24" spans="1:19" s="10" customFormat="1" x14ac:dyDescent="0.25">
      <c r="C24" s="71"/>
      <c r="D24" s="71"/>
      <c r="F24" s="72"/>
    </row>
    <row r="25" spans="1:19" s="10" customFormat="1" x14ac:dyDescent="0.25">
      <c r="C25" s="71"/>
      <c r="D25" s="71"/>
      <c r="F25" s="73"/>
    </row>
    <row r="26" spans="1:19" s="10" customFormat="1" x14ac:dyDescent="0.25">
      <c r="F26" s="73" t="s">
        <v>92</v>
      </c>
      <c r="G26" s="10">
        <v>241</v>
      </c>
    </row>
    <row r="27" spans="1:19" s="10" customFormat="1" x14ac:dyDescent="0.25">
      <c r="F27" s="73" t="s">
        <v>93</v>
      </c>
      <c r="G27" s="10">
        <v>198</v>
      </c>
      <c r="H27" s="10" t="s">
        <v>94</v>
      </c>
    </row>
    <row r="28" spans="1:19" s="10" customFormat="1" x14ac:dyDescent="0.25">
      <c r="F28" s="73"/>
    </row>
    <row r="29" spans="1:19" s="10" customFormat="1" x14ac:dyDescent="0.25">
      <c r="F29" s="73"/>
    </row>
    <row r="30" spans="1:19" s="10" customFormat="1" x14ac:dyDescent="0.25">
      <c r="C30" s="71" t="s">
        <v>74</v>
      </c>
      <c r="D30" s="71" t="s">
        <v>95</v>
      </c>
      <c r="F30" s="56" t="s">
        <v>84</v>
      </c>
      <c r="G30" s="56">
        <v>235</v>
      </c>
    </row>
    <row r="31" spans="1:19" s="10" customFormat="1" x14ac:dyDescent="0.25">
      <c r="C31" s="71" t="s">
        <v>1</v>
      </c>
      <c r="D31" s="71">
        <v>7000000</v>
      </c>
      <c r="E31" s="10">
        <f>D25/D31</f>
        <v>0</v>
      </c>
      <c r="F31" s="56" t="s">
        <v>71</v>
      </c>
      <c r="G31" s="56">
        <f>G30*1.2</f>
        <v>282</v>
      </c>
      <c r="H31" s="10">
        <f>G31/G30</f>
        <v>1.2</v>
      </c>
      <c r="I31" s="10">
        <f>D31/G30</f>
        <v>29787.234042553191</v>
      </c>
    </row>
    <row r="32" spans="1:19" s="10" customFormat="1" x14ac:dyDescent="0.25">
      <c r="F32" s="56" t="s">
        <v>72</v>
      </c>
      <c r="G32" s="56">
        <v>27000</v>
      </c>
    </row>
    <row r="33" spans="3:8" s="10" customFormat="1" x14ac:dyDescent="0.25">
      <c r="C33" s="74"/>
      <c r="D33" s="74"/>
      <c r="F33" s="74" t="s">
        <v>73</v>
      </c>
      <c r="G33" s="74">
        <f>G30*G32</f>
        <v>6345000</v>
      </c>
      <c r="H33" s="10">
        <f>G33/D31</f>
        <v>0.90642857142857147</v>
      </c>
    </row>
    <row r="34" spans="3:8" s="10" customFormat="1" x14ac:dyDescent="0.25">
      <c r="C34" s="74"/>
      <c r="D34" s="74"/>
      <c r="F34" s="74" t="s">
        <v>24</v>
      </c>
      <c r="G34" s="74">
        <f>G33*90%</f>
        <v>5710500</v>
      </c>
    </row>
    <row r="35" spans="3:8" s="10" customFormat="1" x14ac:dyDescent="0.25">
      <c r="C35" s="74"/>
      <c r="D35" s="74"/>
      <c r="F35" s="74" t="s">
        <v>25</v>
      </c>
      <c r="G35" s="74">
        <f>G33*80%</f>
        <v>5076000</v>
      </c>
    </row>
    <row r="36" spans="3:8" s="10" customFormat="1" x14ac:dyDescent="0.25">
      <c r="C36" s="74"/>
      <c r="D36" s="74"/>
    </row>
    <row r="37" spans="3:8" s="10" customFormat="1" x14ac:dyDescent="0.25">
      <c r="C37" s="74"/>
      <c r="D37" s="74"/>
    </row>
    <row r="38" spans="3:8" s="10" customFormat="1" x14ac:dyDescent="0.25"/>
    <row r="39" spans="3:8" s="10" customFormat="1" x14ac:dyDescent="0.25"/>
    <row r="40" spans="3:8" s="10" customFormat="1" x14ac:dyDescent="0.25"/>
    <row r="41" spans="3:8" s="10" customFormat="1" x14ac:dyDescent="0.25"/>
    <row r="42" spans="3:8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2024-02-24T05:36:02Z</dcterms:modified>
</cp:coreProperties>
</file>