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/>
  <mc:AlternateContent xmlns:mc="http://schemas.openxmlformats.org/markup-compatibility/2006">
    <mc:Choice Requires="x15">
      <x15ac:absPath xmlns:x15ac="http://schemas.microsoft.com/office/spreadsheetml/2010/11/ac" url="F:\Work from home - Vastukala\15.02.2024\Mohd Umer Shaikh\"/>
    </mc:Choice>
  </mc:AlternateContent>
  <xr:revisionPtr revIDLastSave="0" documentId="13_ncr:1_{41098BCF-A458-4724-803F-9CF6C37F50BF}" xr6:coauthVersionLast="36" xr6:coauthVersionMax="47" xr10:uidLastSave="{00000000-0000-0000-0000-000000000000}"/>
  <bookViews>
    <workbookView xWindow="0" yWindow="0" windowWidth="20490" windowHeight="754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Q5" i="4" l="1"/>
  <c r="P5" i="4"/>
  <c r="P4" i="4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<sst xmlns="http://schemas.openxmlformats.org/spreadsheetml/2006/main" count="134" uniqueCount="92">
  <si>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</si>
  <si>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</si>
  <si>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</si>
  <si>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</si>
  <si>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</si>
  <si>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</si>
  <si>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</si>
  <si>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</si>
  <si>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</si>
  <si>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</si>
  <si>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</si>
  <si>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</si>
  <si>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</si>
  <si>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</si>
  <si>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</si>
  <si>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</si>
  <si>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</si>
  <si>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</si>
  <si>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</si>
  <si>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</si>
  <si>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</si>
  <si>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</si>
  <si>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</si>
  <si>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</si>
  <si>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</si>
  <si>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</si>
  <si>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</si>
  <si>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</si>
  <si>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</si>
  <si>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</si>
  <si>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</si>
  <si>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</si>
  <si>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</si>
  <si>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</si>
  <si>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</si>
  <si>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</si>
  <si>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</si>
  <si>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</si>
  <si>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</si>
  <si>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</si>
  <si>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</si>
  <si>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</si>
  <si>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</si>
  <si>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</si>
  <si>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</si>
  <si>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</si>
  <si>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</si>
  <si>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</si>
  <si>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</si>
  <si>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</si>
  <si>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</si>
  <si>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</si>
  <si>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</si>
  <si>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</si>
  <si>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</si>
  <si>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</si>
  <si>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</si>
  <si>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</si>
  <si>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</si>
  <si>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</si>
  <si>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</si>
  <si>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</si>
  <si>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</si>
  <si>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</si>
  <si>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</si>
  <si>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</si>
  <si>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</si>
  <si>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</si>
  <si>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</si>
  <si>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</si>
  <si>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</si>
  <si>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</si>
  <si>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</si>
  <si>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</si>
  <si>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</si>
  <si>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</si>
  <si>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</si>
  <si>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</si>
  <si>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</si>
  <si>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</si>
  <si>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</si>
  <si>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</si>
  <si>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</si>
  <si>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</si>
  <si>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</si>
  <si>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14.12.2018</t>
  </si>
  <si>
    <t>IGR-06.11.23</t>
  </si>
  <si>
    <t>IGR-10.03.23</t>
  </si>
  <si>
    <t>IGR-06.02.23</t>
  </si>
  <si>
    <t>35 to 40 lakhs</t>
  </si>
  <si>
    <t>YOC - 1997</t>
  </si>
  <si>
    <t>PREV VAL REPO - 2018 - NEOCORN INFRA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</si>
</sst>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6B0493-031A-4D56-86A1-CACA1209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F1E0E3-B744-49D4-91A3-0586D9A1C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DDC3CA-B47C-4F4C-911A-B973DB126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4AB861-4919-4251-BFDE-65D3296B9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477933</xdr:colOff>
      <xdr:row>29</xdr:row>
      <xdr:rowOff>134140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5F7D24-CD65-4114-875C-068079E0E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60333" cy="5658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30196</xdr:colOff>
      <xdr:row>30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9D4D74-426D-40A2-AD6A-5CAE1D3C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12596" cy="5715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234398.69299999997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263798.69299999997</v>
      </c>
      <c r="D9" s="63" t="s">
        <v>62</v>
      </c>
      <c r="E9" s="64">
        <f>C9/10.764</f>
        <v>24507.496562616128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27</v>
      </c>
      <c r="D13" s="70">
        <f>D12-C13</f>
        <v>73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14" sqref="G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10600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8100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33</v>
      </c>
      <c r="D8" s="26">
        <v>1997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40.5</v>
      </c>
      <c r="D10" s="26"/>
      <c r="F10" s="19"/>
    </row>
    <row r="11" spans="1:6" x14ac:dyDescent="0.25">
      <c r="A11" s="16"/>
      <c r="B11" s="27"/>
      <c r="C11" s="28">
        <f>C10%</f>
        <v>0.40500000000000003</v>
      </c>
      <c r="D11" s="28"/>
      <c r="F11" s="19"/>
    </row>
    <row r="12" spans="1:6" x14ac:dyDescent="0.25">
      <c r="A12" s="16" t="s">
        <v>21</v>
      </c>
      <c r="B12" s="20"/>
      <c r="C12" s="21">
        <f>C6*C11</f>
        <v>1012.5000000000001</v>
      </c>
      <c r="D12" s="24"/>
      <c r="F12" s="19"/>
    </row>
    <row r="13" spans="1:6" x14ac:dyDescent="0.25">
      <c r="A13" s="16" t="s">
        <v>22</v>
      </c>
      <c r="B13" s="20"/>
      <c r="C13" s="21">
        <f>C6-C12</f>
        <v>1487.5</v>
      </c>
      <c r="D13" s="24"/>
      <c r="F13" s="19"/>
    </row>
    <row r="14" spans="1:6" x14ac:dyDescent="0.25">
      <c r="A14" s="16" t="s">
        <v>15</v>
      </c>
      <c r="B14" s="20"/>
      <c r="C14" s="21">
        <f>C5</f>
        <v>8100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9587.5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375</v>
      </c>
      <c r="D18" s="26"/>
      <c r="F18" s="19"/>
    </row>
    <row r="19" spans="1:6" x14ac:dyDescent="0.25">
      <c r="A19" s="16" t="s">
        <v>74</v>
      </c>
      <c r="B19" s="6"/>
      <c r="C19" s="32">
        <f>C18*C16</f>
        <v>3595312.5</v>
      </c>
      <c r="D19" s="33"/>
      <c r="E19" s="70"/>
      <c r="F19" s="34"/>
    </row>
    <row r="20" spans="1:6" x14ac:dyDescent="0.25">
      <c r="A20" s="16" t="s">
        <v>24</v>
      </c>
      <c r="C20" s="35">
        <f>C19*85%</f>
        <v>3056015.625</v>
      </c>
      <c r="D20" s="32"/>
      <c r="F20" s="19"/>
    </row>
    <row r="21" spans="1:6" x14ac:dyDescent="0.25">
      <c r="A21" s="16" t="s">
        <v>25</v>
      </c>
      <c r="C21" s="35">
        <f>C19*70%</f>
        <v>2516718.75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937500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7490.234375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3" sqref="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336.73380000000003</v>
      </c>
      <c r="C2" s="4">
        <f t="shared" ref="C2:C16" si="1">B2*1.2</f>
        <v>404.08056000000005</v>
      </c>
      <c r="D2" s="4">
        <f t="shared" ref="D2:D16" si="2">C2*1.2</f>
        <v>484.89667200000002</v>
      </c>
      <c r="E2" s="5">
        <f t="shared" ref="E2:E16" si="3">R2</f>
        <v>4450000</v>
      </c>
      <c r="F2" s="4">
        <f t="shared" ref="F2:F15" si="4">ROUND((E2/B2),0)</f>
        <v>13215</v>
      </c>
      <c r="G2" s="80">
        <f t="shared" ref="G2:G15" si="5">ROUND((E2/C2),0)</f>
        <v>11013</v>
      </c>
      <c r="H2" s="80">
        <f t="shared" ref="H2:H15" si="6">ROUND((E2/D2),0)</f>
        <v>9177</v>
      </c>
      <c r="I2" s="80">
        <f t="shared" ref="I2:I15" si="7">T2</f>
        <v>0</v>
      </c>
      <c r="J2" s="80">
        <f t="shared" ref="J2:J15" si="8">U2</f>
        <v>0</v>
      </c>
      <c r="K2" s="81"/>
      <c r="L2" s="81"/>
      <c r="M2" s="81"/>
      <c r="N2" s="81"/>
      <c r="O2" s="81">
        <v>0</v>
      </c>
      <c r="P2" s="81">
        <f>37.54*10.764</f>
        <v>404.08055999999999</v>
      </c>
      <c r="Q2" s="81">
        <f t="shared" ref="Q2:Q10" si="9">P2/1.2</f>
        <v>336.73380000000003</v>
      </c>
      <c r="R2" s="82">
        <v>4450000</v>
      </c>
      <c r="S2" s="82" t="s">
        <v>86</v>
      </c>
    </row>
    <row r="3" spans="1:19" x14ac:dyDescent="0.25">
      <c r="A3" s="4">
        <v>2</v>
      </c>
      <c r="B3" s="4">
        <f t="shared" si="0"/>
        <v>400.15170000000001</v>
      </c>
      <c r="C3" s="4">
        <f t="shared" si="1"/>
        <v>480.18203999999997</v>
      </c>
      <c r="D3" s="4">
        <f t="shared" si="2"/>
        <v>576.21844799999997</v>
      </c>
      <c r="E3" s="5">
        <f t="shared" si="3"/>
        <v>4000000</v>
      </c>
      <c r="F3" s="4">
        <f t="shared" si="4"/>
        <v>9996</v>
      </c>
      <c r="G3" s="80">
        <f t="shared" si="5"/>
        <v>8330</v>
      </c>
      <c r="H3" s="80">
        <f t="shared" si="6"/>
        <v>6942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>44.61*10.764</f>
        <v>480.18203999999997</v>
      </c>
      <c r="Q3" s="81">
        <f t="shared" si="9"/>
        <v>400.15170000000001</v>
      </c>
      <c r="R3" s="82">
        <v>4000000</v>
      </c>
      <c r="S3" s="82" t="s">
        <v>87</v>
      </c>
    </row>
    <row r="4" spans="1:19" x14ac:dyDescent="0.25">
      <c r="A4" s="4">
        <v>3</v>
      </c>
      <c r="B4" s="4">
        <f t="shared" si="0"/>
        <v>307.04309999999998</v>
      </c>
      <c r="C4" s="4">
        <f t="shared" si="1"/>
        <v>368.45171999999997</v>
      </c>
      <c r="D4" s="4">
        <f t="shared" si="2"/>
        <v>442.14206399999995</v>
      </c>
      <c r="E4" s="5">
        <f t="shared" si="3"/>
        <v>3500000</v>
      </c>
      <c r="F4" s="4">
        <f t="shared" si="4"/>
        <v>11399</v>
      </c>
      <c r="G4" s="78">
        <f t="shared" si="5"/>
        <v>9499</v>
      </c>
      <c r="H4" s="78">
        <f t="shared" si="6"/>
        <v>7916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>34.23*10.764</f>
        <v>368.45171999999997</v>
      </c>
      <c r="Q4" s="7">
        <f t="shared" si="9"/>
        <v>307.04309999999998</v>
      </c>
      <c r="R4" s="79">
        <v>3500000</v>
      </c>
      <c r="S4" s="79" t="s">
        <v>86</v>
      </c>
    </row>
    <row r="5" spans="1:19" x14ac:dyDescent="0.25">
      <c r="A5" s="4">
        <v>4</v>
      </c>
      <c r="B5" s="4">
        <f t="shared" si="0"/>
        <v>323.45819999999998</v>
      </c>
      <c r="C5" s="4">
        <f t="shared" si="1"/>
        <v>388.14983999999998</v>
      </c>
      <c r="D5" s="4">
        <f t="shared" si="2"/>
        <v>465.77980799999995</v>
      </c>
      <c r="E5" s="5">
        <f t="shared" si="3"/>
        <v>4200000</v>
      </c>
      <c r="F5" s="4">
        <f t="shared" si="4"/>
        <v>12985</v>
      </c>
      <c r="G5" s="4">
        <f t="shared" si="5"/>
        <v>10821</v>
      </c>
      <c r="H5" s="4">
        <f t="shared" si="6"/>
        <v>9017</v>
      </c>
      <c r="I5" s="4">
        <f t="shared" si="7"/>
        <v>0</v>
      </c>
      <c r="J5" s="4">
        <f t="shared" si="8"/>
        <v>0</v>
      </c>
      <c r="O5">
        <v>0</v>
      </c>
      <c r="P5">
        <f>36.06*10.764</f>
        <v>388.14983999999998</v>
      </c>
      <c r="Q5">
        <f t="shared" si="9"/>
        <v>323.45819999999998</v>
      </c>
      <c r="R5" s="2">
        <v>4200000</v>
      </c>
      <c r="S5" s="2" t="s">
        <v>88</v>
      </c>
    </row>
    <row r="6" spans="1:19" x14ac:dyDescent="0.25">
      <c r="A6" s="4">
        <v>5</v>
      </c>
      <c r="B6" s="4">
        <f t="shared" si="0"/>
        <v>458.33333333333337</v>
      </c>
      <c r="C6" s="4">
        <f t="shared" si="1"/>
        <v>550</v>
      </c>
      <c r="D6" s="4">
        <f t="shared" si="2"/>
        <v>660</v>
      </c>
      <c r="E6" s="5">
        <f t="shared" si="3"/>
        <v>6000000</v>
      </c>
      <c r="F6" s="4">
        <f t="shared" si="4"/>
        <v>13091</v>
      </c>
      <c r="G6" s="78">
        <f t="shared" si="5"/>
        <v>10909</v>
      </c>
      <c r="H6" s="78">
        <f t="shared" si="6"/>
        <v>9091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550</v>
      </c>
      <c r="Q6" s="7">
        <f t="shared" si="9"/>
        <v>458.33333333333337</v>
      </c>
      <c r="R6" s="79">
        <v>6000000</v>
      </c>
      <c r="S6" s="2"/>
    </row>
    <row r="7" spans="1:19" x14ac:dyDescent="0.25">
      <c r="A7" s="4">
        <v>6</v>
      </c>
      <c r="B7" s="4">
        <f t="shared" si="0"/>
        <v>275</v>
      </c>
      <c r="C7" s="4">
        <f t="shared" si="1"/>
        <v>330</v>
      </c>
      <c r="D7" s="4">
        <f t="shared" si="2"/>
        <v>396</v>
      </c>
      <c r="E7" s="5">
        <f t="shared" si="3"/>
        <v>3300000</v>
      </c>
      <c r="F7" s="4">
        <f t="shared" si="4"/>
        <v>12000</v>
      </c>
      <c r="G7" s="78">
        <f t="shared" si="5"/>
        <v>10000</v>
      </c>
      <c r="H7" s="78">
        <f t="shared" si="6"/>
        <v>8333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330</v>
      </c>
      <c r="Q7" s="7">
        <f t="shared" si="9"/>
        <v>275</v>
      </c>
      <c r="R7" s="79">
        <v>3300000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89</v>
      </c>
    </row>
    <row r="24" spans="1:19" s="10" customFormat="1" x14ac:dyDescent="0.25">
      <c r="F24" s="73" t="s">
        <v>90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>
        <v>3000000</v>
      </c>
      <c r="F29" s="57" t="s">
        <v>72</v>
      </c>
      <c r="G29" s="57">
        <v>375</v>
      </c>
      <c r="H29" s="10" t="e">
        <f>G29/G28</f>
        <v>#DIV/0!</v>
      </c>
    </row>
    <row r="30" spans="1:19" s="10" customFormat="1" x14ac:dyDescent="0.25">
      <c r="F30" s="57" t="s">
        <v>73</v>
      </c>
      <c r="G30" s="57">
        <v>9500</v>
      </c>
    </row>
    <row r="31" spans="1:19" s="10" customFormat="1" x14ac:dyDescent="0.25">
      <c r="C31" s="75" t="s">
        <v>91</v>
      </c>
      <c r="D31" s="75"/>
      <c r="F31" s="75" t="s">
        <v>74</v>
      </c>
      <c r="G31" s="75">
        <f>G29*G30</f>
        <v>3562500</v>
      </c>
      <c r="H31" s="10">
        <f>G31/D29</f>
        <v>1.1875</v>
      </c>
    </row>
    <row r="32" spans="1:19" s="10" customFormat="1" x14ac:dyDescent="0.25">
      <c r="C32" s="75"/>
      <c r="D32" s="75"/>
      <c r="F32" s="75" t="s">
        <v>24</v>
      </c>
      <c r="G32" s="75">
        <f>G31*90%</f>
        <v>3206250</v>
      </c>
    </row>
    <row r="33" spans="3:7" s="10" customFormat="1" x14ac:dyDescent="0.25">
      <c r="C33" s="75"/>
      <c r="D33" s="75"/>
      <c r="F33" s="75" t="s">
        <v>25</v>
      </c>
      <c r="G33" s="75">
        <f>G31*80%</f>
        <v>2850000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M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H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X1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M33" sqref="M3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2024-02-15T09:43:11Z</dcterms:modified>
</cp:coreProperties>
</file>