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Feburary 2024\SACHIN SATYAWAN MAHADIK - SBI\"/>
    </mc:Choice>
  </mc:AlternateContent>
  <xr:revisionPtr revIDLastSave="0" documentId="13_ncr:1_{8C7AF6C1-307A-4F59-ADBC-77919F6BA98D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B23" i="4" s="1"/>
  <c r="C23" i="4" s="1"/>
  <c r="D23" i="4" s="1"/>
  <c r="J23" i="4"/>
  <c r="I23" i="4"/>
  <c r="E23" i="4"/>
  <c r="A23" i="4"/>
  <c r="P22" i="4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Q5" i="4" s="1"/>
  <c r="B5" i="4" s="1"/>
  <c r="C5" i="4" s="1"/>
  <c r="D5" i="4" s="1"/>
  <c r="J5" i="4"/>
  <c r="I5" i="4"/>
  <c r="E5" i="4"/>
  <c r="A5" i="4"/>
  <c r="P4" i="4"/>
  <c r="Q4" i="4" s="1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Q3" i="4" s="1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31" i="4"/>
  <c r="W40" i="4" s="1"/>
  <c r="S39" i="4" l="1"/>
  <c r="S40" i="4" s="1"/>
  <c r="S42" i="4" s="1"/>
  <c r="W34" i="4"/>
  <c r="W38" i="4"/>
  <c r="W39" i="4" s="1"/>
  <c r="W42" i="4" l="1"/>
  <c r="S41" i="4"/>
  <c r="W45" i="4" l="1"/>
  <c r="W46" i="4" s="1"/>
  <c r="W47" i="4" l="1"/>
  <c r="W51" i="4"/>
</calcChain>
</file>

<file path=xl/sharedStrings.xml><?xml version="1.0" encoding="utf-8"?>
<sst xmlns="http://schemas.openxmlformats.org/spreadsheetml/2006/main" count="49" uniqueCount="43">
  <si>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</si>
  <si>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</si>
  <si>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</si>
  <si>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</si>
  <si>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</si>
  <si>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</si>
  <si>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</si>
  <si>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</si>
  <si>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</si>
  <si>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</si>
  <si>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</si>
  <si>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</si>
  <si>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</si>
  <si>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</si>
  <si>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</si>
  <si>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</si>
  <si>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</si>
  <si>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</si>
  <si>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</si>
  <si>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</si>
  <si>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</si>
  <si>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</si>
  <si>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</si>
  <si>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</si>
  <si>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</si>
  <si>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</si>
  <si>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</si>
  <si>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</si>
  <si>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</si>
  <si>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</si>
  <si>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</si>
  <si>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</si>
  <si>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</si>
  <si>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</si>
  <si>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</si>
  <si>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</si>
  <si>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</si>
  <si>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</si>
  <si>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</si>
  <si>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SPL PBB Fort ) - SACHIN SATYAWAN MAHADIK</t>
  </si>
  <si>
    <t>As per Rera</t>
  </si>
  <si>
    <t>Agree Rera CA</t>
  </si>
  <si>
    <t>FMV / RV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</si>
</sst>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0" fillId="3" borderId="0" xfId="0" applyFill="1"/>
    <xf numFmtId="0" fontId="1" fillId="3" borderId="0" xfId="0" applyFont="1" applyFill="1"/>
    <xf numFmtId="4" fontId="1" fillId="3" borderId="0" xfId="0" applyNumberFormat="1" applyFont="1" applyFill="1"/>
    <xf numFmtId="4" fontId="0" fillId="3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525224</xdr:colOff>
      <xdr:row>50</xdr:row>
      <xdr:rowOff>134634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D23920-6F1B-4150-955D-598C5C7E7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669224" cy="920243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17</xdr:col>
      <xdr:colOff>134730</xdr:colOff>
      <xdr:row>50</xdr:row>
      <xdr:rowOff>182170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073F69-4475-40FC-8E9D-75502818A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888330" cy="856417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507363</xdr:colOff>
      <xdr:row>35</xdr:row>
      <xdr:rowOff>48536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4C0A24-8408-4C78-BC02-A80270769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185763" cy="652553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516889</xdr:colOff>
      <xdr:row>36</xdr:row>
      <xdr:rowOff>172358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CD14B24-0B12-4C0B-8324-FD4344A60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95289" cy="650648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383521</xdr:colOff>
      <xdr:row>42</xdr:row>
      <xdr:rowOff>29510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DD85E9-45E5-4481-A188-9AA14E2148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061921" cy="669701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526416</xdr:colOff>
      <xdr:row>34</xdr:row>
      <xdr:rowOff>10430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4FAC33-4552-4A5D-94A3-CA671F806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04816" cy="648743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402573</xdr:colOff>
      <xdr:row>35</xdr:row>
      <xdr:rowOff>48536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FCF0FA-71EE-4370-96F9-0055D041D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0973" cy="652553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593100</xdr:colOff>
      <xdr:row>37</xdr:row>
      <xdr:rowOff>10484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61B46E-81A3-4748-BC1C-F2F28A06C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71500" cy="686848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C16" zoomScaleNormal="100" workbookViewId="0">
      <selection activeCell="X44" sqref="X4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7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5" t="s">
        <v>35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0</v>
      </c>
      <c r="C3" s="4">
        <f>B3*1.2</f>
        <v>0</v>
      </c>
      <c r="D3" s="4">
        <f t="shared" ref="D3:D14" si="2">C3*1.2</f>
        <v>0</v>
      </c>
      <c r="E3" s="5">
        <f t="shared" ref="E3:E14" si="3">R3</f>
        <v>0</v>
      </c>
      <c r="F3" s="9" t="e">
        <f t="shared" ref="F3:F14" si="4">ROUND((E3/B3),0)</f>
        <v>#DIV/0!</v>
      </c>
      <c r="G3" s="9" t="e">
        <f t="shared" ref="G3:G14" si="5">ROUND((E3/C3),0)</f>
        <v>#DIV/0!</v>
      </c>
      <c r="H3" s="9" t="e">
        <f t="shared" ref="H3:H14" si="6">ROUND((E3/D3),0)</f>
        <v>#DIV/0!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f t="shared" si="8"/>
        <v>0</v>
      </c>
      <c r="R3" s="2">
        <v>0</v>
      </c>
    </row>
    <row r="4" spans="1:20" x14ac:dyDescent="0.25">
      <c r="A4" s="4">
        <f t="shared" ref="A4:A9" si="9">N4</f>
        <v>0</v>
      </c>
      <c r="B4" s="4">
        <f t="shared" ref="B4:B9" si="10">Q4</f>
        <v>0</v>
      </c>
      <c r="C4" s="4">
        <f t="shared" ref="C4:C9" si="11">B4*1.2</f>
        <v>0</v>
      </c>
      <c r="D4" s="4">
        <f t="shared" ref="D4:D9" si="12">C4*1.2</f>
        <v>0</v>
      </c>
      <c r="E4" s="5">
        <f t="shared" ref="E4:E9" si="13">R4</f>
        <v>0</v>
      </c>
      <c r="F4" s="9" t="e">
        <f t="shared" ref="F4:F9" si="14">ROUND((E4/B4),0)</f>
        <v>#DIV/0!</v>
      </c>
      <c r="G4" s="9" t="e">
        <f t="shared" ref="G4:G9" si="15">ROUND((E4/C4),0)</f>
        <v>#DIV/0!</v>
      </c>
      <c r="H4" s="9" t="e">
        <f t="shared" ref="H4:H9" si="16">ROUND((E4/D4),0)</f>
        <v>#DIV/0!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f t="shared" ref="Q4:Q9" si="19">P4/1.2</f>
        <v>0</v>
      </c>
      <c r="R4" s="2">
        <v>0</v>
      </c>
    </row>
    <row r="5" spans="1:20" x14ac:dyDescent="0.25">
      <c r="A5" s="4">
        <f t="shared" si="9"/>
        <v>0</v>
      </c>
      <c r="B5" s="4">
        <f t="shared" si="10"/>
        <v>0</v>
      </c>
      <c r="C5" s="4">
        <f t="shared" si="11"/>
        <v>0</v>
      </c>
      <c r="D5" s="4">
        <f t="shared" si="12"/>
        <v>0</v>
      </c>
      <c r="E5" s="5">
        <f t="shared" si="13"/>
        <v>0</v>
      </c>
      <c r="F5" s="9" t="e">
        <f t="shared" si="14"/>
        <v>#DIV/0!</v>
      </c>
      <c r="G5" s="9" t="e">
        <f t="shared" si="15"/>
        <v>#DIV/0!</v>
      </c>
      <c r="H5" s="9" t="e">
        <f t="shared" si="16"/>
        <v>#DIV/0!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f t="shared" si="19"/>
        <v>0</v>
      </c>
      <c r="R5" s="2">
        <v>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si="19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5" t="s">
        <v>36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</row>
    <row r="16" spans="1:20" x14ac:dyDescent="0.25">
      <c r="A16" s="4">
        <f t="shared" ref="A16:A28" si="32">N16</f>
        <v>0</v>
      </c>
      <c r="B16" s="4">
        <f t="shared" ref="B16:B28" si="33">Q16</f>
        <v>601</v>
      </c>
      <c r="C16" s="4">
        <f>B16*1.2</f>
        <v>721.19999999999993</v>
      </c>
      <c r="D16" s="4">
        <f t="shared" ref="D16:D28" si="34">C16*1.2</f>
        <v>865.43999999999994</v>
      </c>
      <c r="E16" s="5">
        <f t="shared" ref="E16:E28" si="35">R16</f>
        <v>11900000</v>
      </c>
      <c r="F16" s="9">
        <f t="shared" ref="F16:F28" si="36">ROUND((E16/B16),0)</f>
        <v>19800</v>
      </c>
      <c r="G16" s="9">
        <f t="shared" ref="G16:G28" si="37">ROUND((E16/C16),0)</f>
        <v>16500</v>
      </c>
      <c r="H16" s="9">
        <f t="shared" ref="H16:H28" si="38">ROUND((E16/D16),0)</f>
        <v>13750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601</v>
      </c>
      <c r="R16" s="2">
        <v>11900000</v>
      </c>
    </row>
    <row r="17" spans="1:24" x14ac:dyDescent="0.25">
      <c r="A17" s="4">
        <f t="shared" si="32"/>
        <v>0</v>
      </c>
      <c r="B17" s="4">
        <f t="shared" si="33"/>
        <v>402</v>
      </c>
      <c r="C17" s="4">
        <f t="shared" ref="C17:C28" si="41">B17*1.2</f>
        <v>482.4</v>
      </c>
      <c r="D17" s="4">
        <f t="shared" si="34"/>
        <v>578.88</v>
      </c>
      <c r="E17" s="5">
        <f t="shared" si="35"/>
        <v>10000000</v>
      </c>
      <c r="F17" s="9">
        <f t="shared" si="36"/>
        <v>24876</v>
      </c>
      <c r="G17" s="9">
        <f t="shared" si="37"/>
        <v>20730</v>
      </c>
      <c r="H17" s="9">
        <f t="shared" si="38"/>
        <v>17275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402</v>
      </c>
      <c r="R17" s="2">
        <v>10000000</v>
      </c>
    </row>
    <row r="18" spans="1:24" s="41" customFormat="1" x14ac:dyDescent="0.25">
      <c r="A18" s="42">
        <f t="shared" si="32"/>
        <v>0</v>
      </c>
      <c r="B18" s="42">
        <f t="shared" si="33"/>
        <v>450</v>
      </c>
      <c r="C18" s="42">
        <f t="shared" si="41"/>
        <v>540</v>
      </c>
      <c r="D18" s="42">
        <f t="shared" si="34"/>
        <v>648</v>
      </c>
      <c r="E18" s="43">
        <f t="shared" si="35"/>
        <v>9500000</v>
      </c>
      <c r="F18" s="42">
        <f t="shared" si="36"/>
        <v>21111</v>
      </c>
      <c r="G18" s="42">
        <f t="shared" si="37"/>
        <v>17593</v>
      </c>
      <c r="H18" s="42">
        <f t="shared" si="38"/>
        <v>14660</v>
      </c>
      <c r="I18" s="42" t="e">
        <f>#REF!</f>
        <v>#REF!</v>
      </c>
      <c r="J18" s="42">
        <f t="shared" si="39"/>
        <v>0</v>
      </c>
      <c r="O18" s="41">
        <v>0</v>
      </c>
      <c r="P18" s="41">
        <f t="shared" si="40"/>
        <v>0</v>
      </c>
      <c r="Q18" s="41">
        <v>450</v>
      </c>
      <c r="R18" s="44">
        <v>9500000</v>
      </c>
    </row>
    <row r="19" spans="1:24" x14ac:dyDescent="0.25">
      <c r="A19" s="4">
        <f t="shared" si="32"/>
        <v>0</v>
      </c>
      <c r="B19" s="4">
        <f t="shared" si="33"/>
        <v>401</v>
      </c>
      <c r="C19" s="4">
        <f t="shared" si="41"/>
        <v>481.2</v>
      </c>
      <c r="D19" s="4">
        <f t="shared" si="34"/>
        <v>577.43999999999994</v>
      </c>
      <c r="E19" s="5">
        <f t="shared" si="35"/>
        <v>9900000</v>
      </c>
      <c r="F19" s="9">
        <f t="shared" si="36"/>
        <v>24688</v>
      </c>
      <c r="G19" s="9">
        <f t="shared" si="37"/>
        <v>20574</v>
      </c>
      <c r="H19" s="9">
        <f t="shared" si="38"/>
        <v>17145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401</v>
      </c>
      <c r="R19" s="2">
        <v>9900000</v>
      </c>
    </row>
    <row r="20" spans="1:24" x14ac:dyDescent="0.25">
      <c r="A20" s="4">
        <f t="shared" si="32"/>
        <v>0</v>
      </c>
      <c r="B20" s="4">
        <f t="shared" si="33"/>
        <v>601</v>
      </c>
      <c r="C20" s="4">
        <f t="shared" si="41"/>
        <v>721.19999999999993</v>
      </c>
      <c r="D20" s="4">
        <f t="shared" si="34"/>
        <v>865.43999999999994</v>
      </c>
      <c r="E20" s="5">
        <f t="shared" si="35"/>
        <v>14900000</v>
      </c>
      <c r="F20" s="9">
        <f t="shared" si="36"/>
        <v>24792</v>
      </c>
      <c r="G20" s="9">
        <f t="shared" si="37"/>
        <v>20660</v>
      </c>
      <c r="H20" s="9">
        <f t="shared" si="38"/>
        <v>17217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601</v>
      </c>
      <c r="R20" s="2">
        <v>14900000</v>
      </c>
    </row>
    <row r="21" spans="1:24" x14ac:dyDescent="0.25">
      <c r="A21" s="4">
        <f t="shared" si="32"/>
        <v>0</v>
      </c>
      <c r="B21" s="4">
        <f t="shared" si="33"/>
        <v>450</v>
      </c>
      <c r="C21" s="4">
        <f t="shared" si="41"/>
        <v>540</v>
      </c>
      <c r="D21" s="4">
        <f t="shared" si="34"/>
        <v>648</v>
      </c>
      <c r="E21" s="5">
        <f t="shared" si="35"/>
        <v>11400000</v>
      </c>
      <c r="F21" s="9">
        <f t="shared" si="36"/>
        <v>25333</v>
      </c>
      <c r="G21" s="9">
        <f t="shared" si="37"/>
        <v>21111</v>
      </c>
      <c r="H21" s="9">
        <f t="shared" si="38"/>
        <v>17593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v>450</v>
      </c>
      <c r="R21" s="2">
        <v>11400000</v>
      </c>
    </row>
    <row r="22" spans="1:24" s="41" customFormat="1" x14ac:dyDescent="0.25">
      <c r="A22" s="42">
        <f t="shared" ref="A22:A24" si="42">N22</f>
        <v>0</v>
      </c>
      <c r="B22" s="42">
        <f t="shared" ref="B22:B24" si="43">Q22</f>
        <v>401</v>
      </c>
      <c r="C22" s="42">
        <f t="shared" ref="C22:C24" si="44">B22*1.2</f>
        <v>481.2</v>
      </c>
      <c r="D22" s="42">
        <f t="shared" ref="D22:D24" si="45">C22*1.2</f>
        <v>577.43999999999994</v>
      </c>
      <c r="E22" s="43">
        <f t="shared" ref="E22:E24" si="46">R22</f>
        <v>9900000</v>
      </c>
      <c r="F22" s="42">
        <f t="shared" ref="F22:F24" si="47">ROUND((E22/B22),0)</f>
        <v>24688</v>
      </c>
      <c r="G22" s="42">
        <f t="shared" ref="G22:G24" si="48">ROUND((E22/C22),0)</f>
        <v>20574</v>
      </c>
      <c r="H22" s="42">
        <f t="shared" ref="H22:H24" si="49">ROUND((E22/D22),0)</f>
        <v>17145</v>
      </c>
      <c r="I22" s="42" t="e">
        <f>#REF!</f>
        <v>#REF!</v>
      </c>
      <c r="J22" s="42">
        <f t="shared" ref="J22:J24" si="50">S22</f>
        <v>0</v>
      </c>
      <c r="O22" s="41">
        <v>0</v>
      </c>
      <c r="P22" s="41">
        <f t="shared" ref="P22:P24" si="51">O22/1.2</f>
        <v>0</v>
      </c>
      <c r="Q22" s="41">
        <v>401</v>
      </c>
      <c r="R22" s="44">
        <v>9900000</v>
      </c>
    </row>
    <row r="23" spans="1:24" s="41" customFormat="1" x14ac:dyDescent="0.25">
      <c r="A23" s="42">
        <f t="shared" si="42"/>
        <v>0</v>
      </c>
      <c r="B23" s="42">
        <f t="shared" si="43"/>
        <v>400</v>
      </c>
      <c r="C23" s="42">
        <f t="shared" si="44"/>
        <v>480</v>
      </c>
      <c r="D23" s="42">
        <f t="shared" si="45"/>
        <v>576</v>
      </c>
      <c r="E23" s="43">
        <f t="shared" si="46"/>
        <v>9900000</v>
      </c>
      <c r="F23" s="42">
        <f t="shared" si="47"/>
        <v>24750</v>
      </c>
      <c r="G23" s="42">
        <f t="shared" si="48"/>
        <v>20625</v>
      </c>
      <c r="H23" s="42">
        <f t="shared" si="49"/>
        <v>17188</v>
      </c>
      <c r="I23" s="42" t="e">
        <f>#REF!</f>
        <v>#REF!</v>
      </c>
      <c r="J23" s="42">
        <f t="shared" si="50"/>
        <v>0</v>
      </c>
      <c r="O23" s="41">
        <v>0</v>
      </c>
      <c r="P23" s="41">
        <f t="shared" si="51"/>
        <v>0</v>
      </c>
      <c r="Q23" s="41">
        <v>400</v>
      </c>
      <c r="R23" s="44">
        <v>9900000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ref="Q24" si="52">P24/1.2</f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24500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3000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21500</v>
      </c>
      <c r="X31" s="22"/>
    </row>
    <row r="32" spans="1:24" ht="15.75" x14ac:dyDescent="0.25">
      <c r="G32" s="6"/>
      <c r="H32" s="6"/>
      <c r="Q32" s="41"/>
      <c r="S32" s="10"/>
      <c r="T32" s="10"/>
      <c r="U32" s="17" t="s">
        <v>16</v>
      </c>
      <c r="V32" s="18"/>
      <c r="W32" s="19">
        <f>W30</f>
        <v>3000</v>
      </c>
      <c r="X32" s="22"/>
    </row>
    <row r="33" spans="6:25" ht="15.75" x14ac:dyDescent="0.25">
      <c r="S33" s="10"/>
      <c r="T33" s="10"/>
      <c r="U33" s="17" t="s">
        <v>17</v>
      </c>
      <c r="V33" s="23"/>
      <c r="W33" s="24">
        <f>X33-X34</f>
        <v>-3</v>
      </c>
      <c r="X33" s="25">
        <v>2024</v>
      </c>
    </row>
    <row r="34" spans="6:25" ht="15.75" x14ac:dyDescent="0.25">
      <c r="S34" s="10"/>
      <c r="T34" s="10"/>
      <c r="U34" s="17" t="s">
        <v>18</v>
      </c>
      <c r="V34" s="23"/>
      <c r="W34" s="24">
        <f>W35-W33</f>
        <v>63</v>
      </c>
      <c r="X34" s="24">
        <v>2027</v>
      </c>
      <c r="Y34" t="s">
        <v>40</v>
      </c>
    </row>
    <row r="35" spans="6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6:25" ht="39" customHeight="1" x14ac:dyDescent="0.25">
      <c r="P36" s="46" t="s">
        <v>39</v>
      </c>
      <c r="Q36" s="46"/>
      <c r="R36" s="46"/>
      <c r="S36" s="46"/>
      <c r="T36" s="47"/>
      <c r="U36" s="21" t="s">
        <v>20</v>
      </c>
      <c r="V36" s="23"/>
      <c r="W36" s="24">
        <f>90*W33/W35</f>
        <v>-4.5</v>
      </c>
      <c r="X36" s="24"/>
    </row>
    <row r="37" spans="6:25" ht="15.75" x14ac:dyDescent="0.25">
      <c r="F37" s="7" t="s">
        <v>41</v>
      </c>
      <c r="G37">
        <v>401</v>
      </c>
      <c r="O37" s="41"/>
      <c r="U37" s="17"/>
      <c r="V37" s="26"/>
      <c r="W37" s="27">
        <v>0</v>
      </c>
      <c r="X37" s="27"/>
    </row>
    <row r="38" spans="6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0</v>
      </c>
      <c r="X38" s="22"/>
    </row>
    <row r="39" spans="6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3000</v>
      </c>
      <c r="X39" s="22"/>
    </row>
    <row r="40" spans="6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21500</v>
      </c>
      <c r="X40" s="22"/>
    </row>
    <row r="41" spans="6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6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24500</v>
      </c>
      <c r="X42" s="22"/>
    </row>
    <row r="43" spans="6:25" ht="15.75" x14ac:dyDescent="0.25">
      <c r="S43" s="10"/>
      <c r="T43" s="10"/>
      <c r="U43" s="23"/>
      <c r="V43" s="23"/>
      <c r="W43" s="24"/>
      <c r="X43" s="24"/>
    </row>
    <row r="44" spans="6:25" ht="15.75" x14ac:dyDescent="0.25">
      <c r="S44" s="10"/>
      <c r="T44" s="10"/>
      <c r="U44" s="28" t="s">
        <v>37</v>
      </c>
      <c r="V44" s="30"/>
      <c r="W44" s="25">
        <v>401</v>
      </c>
      <c r="X44" s="24"/>
    </row>
    <row r="45" spans="6:25" ht="15.75" x14ac:dyDescent="0.25">
      <c r="P45" s="13" t="s">
        <v>29</v>
      </c>
      <c r="S45" s="10"/>
      <c r="T45" s="11"/>
      <c r="U45" s="17" t="s">
        <v>42</v>
      </c>
      <c r="V45" s="31"/>
      <c r="W45" s="32">
        <f>W42*W44+X46</f>
        <v>9824500</v>
      </c>
      <c r="X45" s="33"/>
    </row>
    <row r="46" spans="6:25" ht="15.75" x14ac:dyDescent="0.25">
      <c r="S46" s="11"/>
      <c r="T46" s="10"/>
      <c r="U46" s="17" t="s">
        <v>24</v>
      </c>
      <c r="V46" s="23"/>
      <c r="W46" s="34">
        <f>W45*0.9</f>
        <v>8842050</v>
      </c>
      <c r="X46" s="35"/>
    </row>
    <row r="47" spans="6:25" ht="15.75" x14ac:dyDescent="0.25">
      <c r="S47" s="10"/>
      <c r="T47" s="10"/>
      <c r="U47" s="17" t="s">
        <v>25</v>
      </c>
      <c r="V47" s="23"/>
      <c r="W47" s="34">
        <f>W45*0.8</f>
        <v>7859600</v>
      </c>
      <c r="X47" s="34"/>
    </row>
    <row r="48" spans="6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1203000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W45*0.025/12</f>
        <v>20467.708333333332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7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4"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4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2024-02-05T05:00:33Z</dcterms:modified>
</cp:coreProperties>
</file>