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Feburary 2024\AMBRISH SARDAR VISHWAKARMA - Union\"/>
    </mc:Choice>
  </mc:AlternateContent>
  <xr:revisionPtr revIDLastSave="0" documentId="13_ncr:1_{2C3F1E6F-C378-4CB5-A65D-7EDBEEF6E3E5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Q5" i="4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Q19" i="4"/>
  <c r="B19" i="4" s="1"/>
  <c r="C19" i="4" s="1"/>
  <c r="D19" i="4" s="1"/>
  <c r="J19" i="4"/>
  <c r="I19" i="4"/>
  <c r="E19" i="4"/>
  <c r="A19" i="4"/>
  <c r="Q18" i="4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Q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7" i="4" s="1"/>
  <c r="W32" i="4"/>
  <c r="W31" i="4"/>
  <c r="W40" i="4" s="1"/>
  <c r="S39" i="4" l="1"/>
  <c r="S40" i="4" s="1"/>
  <c r="S42" i="4" s="1"/>
  <c r="W34" i="4"/>
  <c r="W38" i="4"/>
  <c r="W39" i="4" s="1"/>
  <c r="W42" i="4" l="1"/>
  <c r="S41" i="4"/>
  <c r="W45" i="4" l="1"/>
  <c r="W46" i="4" s="1"/>
  <c r="W47" i="4" l="1"/>
  <c r="W51" i="4"/>
</calcChain>
</file>

<file path=xl/sharedStrings.xml><?xml version="1.0" encoding="utf-8"?>
<sst xmlns="http://schemas.openxmlformats.org/spreadsheetml/2006/main" count="49" uniqueCount="42">
  <si>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</si>
  <si>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</si>
  <si>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</si>
  <si>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</si>
  <si>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</si>
  <si>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</si>
  <si>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</si>
  <si>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</si>
  <si>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</si>
  <si>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</si>
  <si>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</si>
  <si>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</si>
  <si>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</si>
  <si>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</si>
  <si>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</si>
  <si>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</si>
  <si>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</si>
  <si>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</si>
  <si>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</si>
  <si>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</si>
  <si>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</si>
  <si>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</si>
  <si>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</si>
  <si>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</si>
  <si>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</si>
  <si>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</si>
  <si>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</si>
  <si>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</si>
  <si>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</si>
  <si>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</si>
  <si>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</si>
  <si>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</si>
  <si>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</si>
  <si>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</si>
  <si>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</si>
  <si>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</si>
  <si>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</si>
  <si>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</si>
  <si>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Union Bank Of India ( Airoli Branch ) - MR. AMBRISH SARDAR VISHWAKARMA &amp; MRS. SUREKHA A VISHWAKARMA</t>
  </si>
  <si>
    <t>Index II BUA</t>
  </si>
  <si>
    <t>rate on BUA</t>
  </si>
  <si>
    <t>As per Share Certificate  Appprox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</si>
</sst>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554995</xdr:colOff>
      <xdr:row>48</xdr:row>
      <xdr:rowOff>134581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0C3F79B-6B1F-44C3-97B6-B52007767D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33395" cy="8821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29</xdr:col>
      <xdr:colOff>573962</xdr:colOff>
      <xdr:row>43</xdr:row>
      <xdr:rowOff>134352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379873B-D3AA-4465-9CA1-C35DC1425F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7642762" cy="71828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28</xdr:col>
      <xdr:colOff>573962</xdr:colOff>
      <xdr:row>39</xdr:row>
      <xdr:rowOff>115326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354F60-EC8E-429F-B929-06D3BBEB71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7642762" cy="735432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564521</xdr:colOff>
      <xdr:row>34</xdr:row>
      <xdr:rowOff>153252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E335CF9-50C1-4823-8AF7-50710B23D5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42921" cy="610637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574047</xdr:colOff>
      <xdr:row>37</xdr:row>
      <xdr:rowOff>10324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CFB7C1-83C1-4B8D-AA41-BD171B7924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52447" cy="5725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507363</xdr:colOff>
      <xdr:row>31</xdr:row>
      <xdr:rowOff>29403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605232E-4456-44BC-8579-4069FAE95C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185763" cy="593490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402573</xdr:colOff>
      <xdr:row>37</xdr:row>
      <xdr:rowOff>58115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EE75B2-1B1F-47F6-AC47-805DC589F3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0973" cy="69161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19" zoomScaleNormal="100" workbookViewId="0">
      <selection activeCell="S45" sqref="S4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0" t="s">
        <v>36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412.5</v>
      </c>
      <c r="C3" s="4">
        <f>B3*1.2</f>
        <v>495</v>
      </c>
      <c r="D3" s="4">
        <f t="shared" ref="D3:D14" si="2">C3*1.2</f>
        <v>594</v>
      </c>
      <c r="E3" s="5">
        <f t="shared" ref="E3:E14" si="3">R3</f>
        <v>3006500</v>
      </c>
      <c r="F3" s="9">
        <f t="shared" ref="F3:F14" si="4">ROUND((E3/B3),0)</f>
        <v>7288</v>
      </c>
      <c r="G3" s="9">
        <f t="shared" ref="G3:G14" si="5">ROUND((E3/C3),0)</f>
        <v>6074</v>
      </c>
      <c r="H3" s="9">
        <f t="shared" ref="H3:H14" si="6">ROUND((E3/D3),0)</f>
        <v>5061</v>
      </c>
      <c r="I3" s="4" t="e">
        <f>#REF!</f>
        <v>#REF!</v>
      </c>
      <c r="J3" s="4">
        <f t="shared" ref="J3:J14" si="7">S3</f>
        <v>0</v>
      </c>
      <c r="O3">
        <v>0</v>
      </c>
      <c r="P3">
        <v>495</v>
      </c>
      <c r="Q3">
        <f t="shared" ref="P3:Q14" si="8">P3/1.2</f>
        <v>412.5</v>
      </c>
      <c r="R3" s="2">
        <v>3006500</v>
      </c>
    </row>
    <row r="4" spans="1:20" x14ac:dyDescent="0.25">
      <c r="A4" s="4">
        <f t="shared" ref="A4:A9" si="9">N4</f>
        <v>0</v>
      </c>
      <c r="B4" s="4">
        <f t="shared" ref="B4:B9" si="10">Q4</f>
        <v>458.33333333333337</v>
      </c>
      <c r="C4" s="4">
        <f t="shared" ref="C4:C9" si="11">B4*1.2</f>
        <v>550</v>
      </c>
      <c r="D4" s="4">
        <f t="shared" ref="D4:D9" si="12">C4*1.2</f>
        <v>660</v>
      </c>
      <c r="E4" s="5">
        <f t="shared" ref="E4:E9" si="13">R4</f>
        <v>2750000</v>
      </c>
      <c r="F4" s="9">
        <f t="shared" ref="F4:F9" si="14">ROUND((E4/B4),0)</f>
        <v>6000</v>
      </c>
      <c r="G4" s="9">
        <f t="shared" ref="G4:G9" si="15">ROUND((E4/C4),0)</f>
        <v>5000</v>
      </c>
      <c r="H4" s="9">
        <f t="shared" ref="H4:H9" si="16">ROUND((E4/D4),0)</f>
        <v>4167</v>
      </c>
      <c r="I4" s="4" t="e">
        <f>#REF!</f>
        <v>#REF!</v>
      </c>
      <c r="J4" s="4">
        <f t="shared" ref="J4:J9" si="17">S4</f>
        <v>0</v>
      </c>
      <c r="O4">
        <v>0</v>
      </c>
      <c r="P4">
        <v>550</v>
      </c>
      <c r="Q4">
        <f t="shared" ref="Q4:Q9" si="18">P4/1.2</f>
        <v>458.33333333333337</v>
      </c>
      <c r="R4" s="2">
        <v>2750000</v>
      </c>
    </row>
    <row r="5" spans="1:20" x14ac:dyDescent="0.25">
      <c r="A5" s="4">
        <f t="shared" si="9"/>
        <v>0</v>
      </c>
      <c r="B5" s="4">
        <f t="shared" si="10"/>
        <v>545.83333333333337</v>
      </c>
      <c r="C5" s="4">
        <f t="shared" si="11"/>
        <v>655</v>
      </c>
      <c r="D5" s="4">
        <f t="shared" si="12"/>
        <v>786</v>
      </c>
      <c r="E5" s="5">
        <f t="shared" si="13"/>
        <v>2921000</v>
      </c>
      <c r="F5" s="9">
        <f t="shared" si="14"/>
        <v>5351</v>
      </c>
      <c r="G5" s="9">
        <f t="shared" si="15"/>
        <v>4460</v>
      </c>
      <c r="H5" s="9">
        <f t="shared" si="16"/>
        <v>3716</v>
      </c>
      <c r="I5" s="4" t="e">
        <f>#REF!</f>
        <v>#REF!</v>
      </c>
      <c r="J5" s="4">
        <f t="shared" si="17"/>
        <v>0</v>
      </c>
      <c r="O5">
        <v>0</v>
      </c>
      <c r="P5">
        <v>655</v>
      </c>
      <c r="Q5">
        <f t="shared" si="18"/>
        <v>545.83333333333337</v>
      </c>
      <c r="R5" s="2">
        <v>2921000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ref="P6:P9" si="19">O6/1.2</f>
        <v>0</v>
      </c>
      <c r="Q6">
        <f t="shared" si="18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9"/>
        <v>0</v>
      </c>
      <c r="Q7">
        <f t="shared" si="18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9"/>
        <v>0</v>
      </c>
      <c r="Q8">
        <f t="shared" si="18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9"/>
        <v>0</v>
      </c>
      <c r="Q9">
        <f t="shared" si="18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0" t="s">
        <v>37</v>
      </c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</row>
    <row r="16" spans="1:20" x14ac:dyDescent="0.25">
      <c r="A16" s="4">
        <f t="shared" ref="A16:A28" si="32">N16</f>
        <v>0</v>
      </c>
      <c r="B16" s="4">
        <f t="shared" ref="B16:B28" si="33">Q16</f>
        <v>375</v>
      </c>
      <c r="C16" s="4">
        <f>B16*1.2</f>
        <v>450</v>
      </c>
      <c r="D16" s="4">
        <f t="shared" ref="D16:D28" si="34">C16*1.2</f>
        <v>540</v>
      </c>
      <c r="E16" s="5">
        <f t="shared" ref="E16:E28" si="35">R16</f>
        <v>2600000</v>
      </c>
      <c r="F16" s="9">
        <f t="shared" ref="F16:F28" si="36">ROUND((E16/B16),0)</f>
        <v>6933</v>
      </c>
      <c r="G16" s="9">
        <f t="shared" ref="G16:G28" si="37">ROUND((E16/C16),0)</f>
        <v>5778</v>
      </c>
      <c r="H16" s="9">
        <f t="shared" ref="H16:H28" si="38">ROUND((E16/D16),0)</f>
        <v>4815</v>
      </c>
      <c r="I16" s="4" t="e">
        <f>#REF!</f>
        <v>#REF!</v>
      </c>
      <c r="J16" s="4">
        <f t="shared" ref="J16:J28" si="39">S16</f>
        <v>0</v>
      </c>
      <c r="O16">
        <v>0</v>
      </c>
      <c r="P16">
        <v>450</v>
      </c>
      <c r="Q16">
        <f t="shared" ref="P16:Q28" si="40">P16/1.2</f>
        <v>375</v>
      </c>
      <c r="R16" s="2">
        <v>2600000</v>
      </c>
    </row>
    <row r="17" spans="1:24" x14ac:dyDescent="0.25">
      <c r="A17" s="4">
        <f t="shared" si="32"/>
        <v>0</v>
      </c>
      <c r="B17" s="4">
        <f t="shared" si="33"/>
        <v>412.5</v>
      </c>
      <c r="C17" s="4">
        <f t="shared" ref="C17:C28" si="41">B17*1.2</f>
        <v>495</v>
      </c>
      <c r="D17" s="4">
        <f t="shared" si="34"/>
        <v>594</v>
      </c>
      <c r="E17" s="5">
        <f t="shared" si="35"/>
        <v>2500000</v>
      </c>
      <c r="F17" s="9">
        <f t="shared" si="36"/>
        <v>6061</v>
      </c>
      <c r="G17" s="9">
        <f t="shared" si="37"/>
        <v>5051</v>
      </c>
      <c r="H17" s="9">
        <f t="shared" si="38"/>
        <v>4209</v>
      </c>
      <c r="I17" s="4" t="e">
        <f>#REF!</f>
        <v>#REF!</v>
      </c>
      <c r="J17" s="4">
        <f t="shared" si="39"/>
        <v>0</v>
      </c>
      <c r="O17">
        <v>0</v>
      </c>
      <c r="P17">
        <v>495</v>
      </c>
      <c r="Q17">
        <f t="shared" si="40"/>
        <v>412.5</v>
      </c>
      <c r="R17" s="2">
        <v>2500000</v>
      </c>
    </row>
    <row r="18" spans="1:24" x14ac:dyDescent="0.25">
      <c r="A18" s="4">
        <f t="shared" si="32"/>
        <v>0</v>
      </c>
      <c r="B18" s="4">
        <f t="shared" si="33"/>
        <v>412.5</v>
      </c>
      <c r="C18" s="4">
        <f t="shared" si="41"/>
        <v>495</v>
      </c>
      <c r="D18" s="4">
        <f t="shared" si="34"/>
        <v>594</v>
      </c>
      <c r="E18" s="5">
        <f t="shared" si="35"/>
        <v>2800000</v>
      </c>
      <c r="F18" s="9">
        <f t="shared" si="36"/>
        <v>6788</v>
      </c>
      <c r="G18" s="9">
        <f t="shared" si="37"/>
        <v>5657</v>
      </c>
      <c r="H18" s="9">
        <f t="shared" si="38"/>
        <v>4714</v>
      </c>
      <c r="I18" s="4" t="e">
        <f>#REF!</f>
        <v>#REF!</v>
      </c>
      <c r="J18" s="4">
        <f t="shared" si="39"/>
        <v>0</v>
      </c>
      <c r="O18">
        <v>0</v>
      </c>
      <c r="P18">
        <v>495</v>
      </c>
      <c r="Q18">
        <f t="shared" si="40"/>
        <v>412.5</v>
      </c>
      <c r="R18" s="2">
        <v>2800000</v>
      </c>
    </row>
    <row r="19" spans="1:24" x14ac:dyDescent="0.25">
      <c r="A19" s="4">
        <f t="shared" si="32"/>
        <v>0</v>
      </c>
      <c r="B19" s="4">
        <f t="shared" si="33"/>
        <v>291.66666666666669</v>
      </c>
      <c r="C19" s="4">
        <f t="shared" si="41"/>
        <v>350</v>
      </c>
      <c r="D19" s="4">
        <f t="shared" si="34"/>
        <v>420</v>
      </c>
      <c r="E19" s="5">
        <f t="shared" si="35"/>
        <v>2748000</v>
      </c>
      <c r="F19" s="9">
        <f t="shared" si="36"/>
        <v>9422</v>
      </c>
      <c r="G19" s="9">
        <f t="shared" si="37"/>
        <v>7851</v>
      </c>
      <c r="H19" s="9">
        <f t="shared" si="38"/>
        <v>6543</v>
      </c>
      <c r="I19" s="4" t="e">
        <f>#REF!</f>
        <v>#REF!</v>
      </c>
      <c r="J19" s="4">
        <f t="shared" si="39"/>
        <v>0</v>
      </c>
      <c r="O19">
        <v>0</v>
      </c>
      <c r="P19">
        <v>350</v>
      </c>
      <c r="Q19">
        <f t="shared" si="40"/>
        <v>291.66666666666669</v>
      </c>
      <c r="R19" s="2">
        <v>2748000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6700</v>
      </c>
      <c r="X29" s="20" t="s">
        <v>40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4200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5:25" ht="15.75" x14ac:dyDescent="0.25">
      <c r="S33" s="10"/>
      <c r="T33" s="10"/>
      <c r="U33" s="17" t="s">
        <v>17</v>
      </c>
      <c r="V33" s="23"/>
      <c r="W33" s="24">
        <f>X33-X34</f>
        <v>13</v>
      </c>
      <c r="X33" s="25">
        <v>2024</v>
      </c>
    </row>
    <row r="34" spans="5:25" ht="15.75" x14ac:dyDescent="0.25">
      <c r="S34" s="10"/>
      <c r="T34" s="10"/>
      <c r="U34" s="17" t="s">
        <v>18</v>
      </c>
      <c r="V34" s="23"/>
      <c r="W34" s="24">
        <f>W35-W33</f>
        <v>47</v>
      </c>
      <c r="X34" s="24">
        <v>2011</v>
      </c>
      <c r="Y34" t="s">
        <v>41</v>
      </c>
    </row>
    <row r="35" spans="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5:25" ht="39" customHeight="1" x14ac:dyDescent="0.25">
      <c r="P36" s="41" t="s">
        <v>38</v>
      </c>
      <c r="Q36" s="41"/>
      <c r="R36" s="41"/>
      <c r="S36" s="41"/>
      <c r="T36" s="42"/>
      <c r="U36" s="21" t="s">
        <v>20</v>
      </c>
      <c r="V36" s="23"/>
      <c r="W36" s="24">
        <f>90*W33/W35</f>
        <v>19.5</v>
      </c>
      <c r="X36" s="24"/>
    </row>
    <row r="37" spans="5:25" ht="15.75" x14ac:dyDescent="0.25">
      <c r="U37" s="17"/>
      <c r="V37" s="26"/>
      <c r="W37" s="27">
        <f>W36%</f>
        <v>0.19500000000000001</v>
      </c>
      <c r="X37" s="27"/>
    </row>
    <row r="38" spans="5:25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487.5</v>
      </c>
      <c r="X38" s="22"/>
    </row>
    <row r="39" spans="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2012.5</v>
      </c>
      <c r="X39" s="22"/>
    </row>
    <row r="40" spans="5:25" ht="15.75" x14ac:dyDescent="0.25">
      <c r="E40" t="s">
        <v>39</v>
      </c>
      <c r="F40" s="7">
        <v>450</v>
      </c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4200</v>
      </c>
      <c r="X40" s="22"/>
    </row>
    <row r="41" spans="5:25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5:25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6212.5</v>
      </c>
      <c r="X42" s="22"/>
    </row>
    <row r="43" spans="5:25" ht="15.75" x14ac:dyDescent="0.25">
      <c r="S43" s="10"/>
      <c r="T43" s="10"/>
      <c r="U43" s="23"/>
      <c r="V43" s="23"/>
      <c r="W43" s="24"/>
      <c r="X43" s="24"/>
    </row>
    <row r="44" spans="5:25" ht="15.75" x14ac:dyDescent="0.25">
      <c r="S44" s="10"/>
      <c r="T44" s="10"/>
      <c r="U44" s="28" t="s">
        <v>32</v>
      </c>
      <c r="V44" s="30"/>
      <c r="W44" s="25">
        <v>450</v>
      </c>
      <c r="X44" s="24"/>
    </row>
    <row r="45" spans="5:25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2795625</v>
      </c>
      <c r="X45" s="33"/>
    </row>
    <row r="46" spans="5:25" ht="15.75" x14ac:dyDescent="0.25">
      <c r="S46" s="11"/>
      <c r="T46" s="10"/>
      <c r="U46" s="17" t="s">
        <v>25</v>
      </c>
      <c r="V46" s="23"/>
      <c r="W46" s="34">
        <f>W45*0.9</f>
        <v>2516062.5</v>
      </c>
    </row>
    <row r="47" spans="5:25" ht="15.75" x14ac:dyDescent="0.25">
      <c r="S47" s="10"/>
      <c r="T47" s="10"/>
      <c r="U47" s="17" t="s">
        <v>26</v>
      </c>
      <c r="V47" s="23"/>
      <c r="W47" s="34">
        <f>W45*0.8</f>
        <v>2236500</v>
      </c>
      <c r="X47" s="34"/>
    </row>
    <row r="48" spans="5:25" ht="15.75" x14ac:dyDescent="0.25">
      <c r="O48" s="10"/>
      <c r="P48" s="10"/>
      <c r="Q48" s="10"/>
      <c r="R48" s="10"/>
      <c r="S48" s="10"/>
      <c r="T48" s="10"/>
      <c r="U48" s="17"/>
      <c r="V48" s="23"/>
      <c r="W48" s="35"/>
      <c r="X48" s="24"/>
    </row>
    <row r="49" spans="21:24" ht="15.75" x14ac:dyDescent="0.25">
      <c r="U49" s="36" t="s">
        <v>27</v>
      </c>
      <c r="V49" s="37"/>
      <c r="W49" s="38">
        <f>W30*W44</f>
        <v>1125000</v>
      </c>
      <c r="X49" s="38"/>
    </row>
    <row r="50" spans="21:24" ht="15.75" x14ac:dyDescent="0.25">
      <c r="U50" s="17" t="s">
        <v>28</v>
      </c>
      <c r="V50" s="23"/>
      <c r="W50" s="35"/>
      <c r="X50" s="35"/>
    </row>
    <row r="51" spans="21:24" ht="15.75" x14ac:dyDescent="0.25">
      <c r="U51" s="39" t="s">
        <v>29</v>
      </c>
      <c r="V51" s="35"/>
      <c r="W51" s="34">
        <f>W45*0.025/12</f>
        <v>5824.21875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10" zoomScaleNormal="100" workbookViewId="0">
      <selection activeCell="F41" sqref="F4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2024-02-05T09:41:12Z</dcterms:modified>
</cp:coreProperties>
</file>