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9454B88-6208-4918-A1B3-F09E7B7C6C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5" sheetId="8" r:id="rId4"/>
    <sheet name="Sheet6" sheetId="9" r:id="rId5"/>
    <sheet name="Sheet7" sheetId="10" r:id="rId6"/>
    <sheet name="Sheet8" sheetId="12" r:id="rId7"/>
    <sheet name="Sheet4" sheetId="1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1" l="1"/>
  <c r="C27" i="1"/>
  <c r="B19" i="1"/>
  <c r="E16" i="1"/>
  <c r="K18" i="1"/>
  <c r="K17" i="1"/>
  <c r="G16" i="1"/>
  <c r="G15" i="1"/>
  <c r="E18" i="1"/>
  <c r="F16" i="1"/>
  <c r="H17" i="1"/>
  <c r="H18" i="1" s="1"/>
  <c r="I30" i="1"/>
  <c r="I27" i="1"/>
  <c r="I28" i="1"/>
  <c r="B18" i="1"/>
  <c r="F6" i="1"/>
  <c r="G3" i="1"/>
  <c r="C35" i="1" l="1"/>
  <c r="C34" i="1"/>
  <c r="C33" i="1"/>
  <c r="B10" i="1" l="1"/>
  <c r="B11" i="1" s="1"/>
  <c r="B8" i="1"/>
  <c r="B6" i="1"/>
  <c r="B5" i="1"/>
  <c r="B14" i="1" s="1"/>
  <c r="B12" i="1" l="1"/>
  <c r="B13" i="1" s="1"/>
  <c r="B15" i="1" s="1"/>
  <c r="I29" i="1"/>
  <c r="B17" i="1" l="1"/>
  <c r="C36" i="1"/>
  <c r="I25" i="1" l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<sst xmlns="http://schemas.openxmlformats.org/spreadsheetml/2006/main" count="27" uniqueCount="26">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</sst>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7" fillId="2" borderId="1" xfId="0" applyFont="1" applyFill="1" applyBorder="1"/>
    <xf numFmtId="0" fontId="0" fillId="2" borderId="6" xfId="0" applyFill="1" applyBorder="1"/>
    <xf numFmtId="0" fontId="0" fillId="2" borderId="0" xfId="0" applyFill="1"/>
    <xf numFmtId="43" fontId="0" fillId="2" borderId="6" xfId="0" applyNumberFormat="1" applyFill="1" applyBorder="1"/>
    <xf numFmtId="0" fontId="7" fillId="2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20925</xdr:colOff>
      <xdr:row>44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68CDB7-9CEA-48D4-A1F1-A65011E7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2125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59283-0260-4A38-A9AB-81B76AE5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33438-0659-4798-BA7F-9E01435D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7E63B-566B-49E2-BA4D-CF8141AE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383180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EAAA1-A1E9-4595-A12C-2591A495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23180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382670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B4B48-B095-411F-9361-37596A4C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65070" cy="8326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210941</xdr:colOff>
      <xdr:row>37</xdr:row>
      <xdr:rowOff>48615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CAF504-6086-4E95-8C72-8379A1BA5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64541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G13" sqref="G13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17000</v>
      </c>
      <c r="C3" s="19"/>
      <c r="D3" s="8"/>
      <c r="E3" s="4">
        <v>2006</v>
      </c>
      <c r="F3" s="5">
        <v>2024</v>
      </c>
      <c r="G3" s="6">
        <f>F3-E3</f>
        <v>18</v>
      </c>
      <c r="L3" s="5"/>
      <c r="M3" s="6"/>
    </row>
    <row r="4" spans="1:13" ht="33" x14ac:dyDescent="0.3">
      <c r="A4" s="20" t="s">
        <v>1</v>
      </c>
      <c r="B4" s="30">
        <v>2800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14200</v>
      </c>
      <c r="C5" s="19"/>
      <c r="D5" s="8"/>
      <c r="E5" s="10" t="s">
        <v>23</v>
      </c>
      <c r="F5" s="10" t="s">
        <v>24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/>
      <c r="D6" s="8"/>
      <c r="E6" s="10"/>
      <c r="F6" s="10">
        <f>60.85*10.764</f>
        <v>654.98939999999993</v>
      </c>
      <c r="G6" s="16">
        <v>4889</v>
      </c>
      <c r="H6" s="12">
        <f>G6*F6</f>
        <v>3202243.1765999999</v>
      </c>
      <c r="I6" s="10"/>
      <c r="L6" s="5"/>
      <c r="M6" s="6"/>
    </row>
    <row r="7" spans="1:13" ht="16.5" x14ac:dyDescent="0.3">
      <c r="A7" s="18" t="s">
        <v>4</v>
      </c>
      <c r="B7" s="21">
        <v>18</v>
      </c>
      <c r="C7" s="22"/>
      <c r="D7" s="1"/>
      <c r="E7" s="10"/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42</v>
      </c>
      <c r="C8" s="22"/>
      <c r="D8" s="32"/>
      <c r="E8" s="12"/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27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0.27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756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2044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14200</v>
      </c>
      <c r="C14" s="19"/>
      <c r="D14" s="8"/>
      <c r="E14" t="s">
        <v>25</v>
      </c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16244</v>
      </c>
      <c r="C15" s="19"/>
      <c r="D15" s="8"/>
      <c r="E15">
        <v>457</v>
      </c>
      <c r="G15" s="15">
        <f>144+104+11+22+11+26+59</f>
        <v>377</v>
      </c>
      <c r="H15" s="37">
        <v>457</v>
      </c>
      <c r="I15" s="37"/>
      <c r="J15" s="37"/>
      <c r="K15" s="37">
        <v>7323</v>
      </c>
      <c r="L15" s="33"/>
      <c r="M15" s="6"/>
    </row>
    <row r="16" spans="1:13" ht="16.5" x14ac:dyDescent="0.3">
      <c r="A16" s="18" t="s">
        <v>22</v>
      </c>
      <c r="B16" s="24">
        <v>655</v>
      </c>
      <c r="C16" s="45"/>
      <c r="D16" s="8"/>
      <c r="E16" s="7">
        <f>E15*1.2</f>
        <v>548.4</v>
      </c>
      <c r="F16" s="7">
        <f>F6/E15</f>
        <v>1.4332371991247264</v>
      </c>
      <c r="G16" s="7">
        <f>43+36</f>
        <v>79</v>
      </c>
      <c r="H16" s="8">
        <v>23000</v>
      </c>
      <c r="K16">
        <v>124</v>
      </c>
      <c r="M16" s="36"/>
    </row>
    <row r="17" spans="1:14" ht="16.5" x14ac:dyDescent="0.3">
      <c r="A17" s="18" t="s">
        <v>21</v>
      </c>
      <c r="B17" s="25">
        <f>B15*B16</f>
        <v>10639820</v>
      </c>
      <c r="C17" s="25"/>
      <c r="D17" s="8"/>
      <c r="E17" s="7">
        <v>18000</v>
      </c>
      <c r="F17" s="43"/>
      <c r="G17" s="7"/>
      <c r="H17" s="8">
        <f>H16*H15</f>
        <v>10511000</v>
      </c>
      <c r="K17">
        <f>K15/K16</f>
        <v>59.056451612903224</v>
      </c>
      <c r="M17" s="7"/>
      <c r="N17" s="8"/>
    </row>
    <row r="18" spans="1:14" ht="16.5" x14ac:dyDescent="0.3">
      <c r="A18" s="18" t="s">
        <v>12</v>
      </c>
      <c r="B18" s="26">
        <f>655*B4</f>
        <v>1834000</v>
      </c>
      <c r="C18" s="19"/>
      <c r="D18" s="8"/>
      <c r="E18" s="8">
        <f>E17*E16</f>
        <v>9871200</v>
      </c>
      <c r="F18" s="7"/>
      <c r="H18" s="8">
        <f>H17/655</f>
        <v>16047.32824427481</v>
      </c>
      <c r="K18">
        <f>K17*10.764</f>
        <v>635.68364516129031</v>
      </c>
    </row>
    <row r="19" spans="1:14" ht="16.5" x14ac:dyDescent="0.3">
      <c r="A19" s="21" t="s">
        <v>16</v>
      </c>
      <c r="B19" s="26">
        <f>B17*0.03/12</f>
        <v>26599.55</v>
      </c>
      <c r="C19" s="46"/>
      <c r="D19" s="8"/>
      <c r="E19" s="8"/>
      <c r="F19" s="7"/>
      <c r="G19" s="8"/>
    </row>
    <row r="20" spans="1:14" x14ac:dyDescent="0.25">
      <c r="B20" s="14"/>
    </row>
    <row r="21" spans="1:14" x14ac:dyDescent="0.25">
      <c r="B21" s="14"/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/>
      <c r="C25" s="48">
        <v>485</v>
      </c>
      <c r="D25" s="48"/>
      <c r="E25" s="48">
        <v>8700000</v>
      </c>
      <c r="F25" s="49" t="e">
        <f t="shared" ref="F25:F31" si="0">E25/B25</f>
        <v>#DIV/0!</v>
      </c>
      <c r="G25" s="49">
        <f>E25/C25</f>
        <v>17938.144329896906</v>
      </c>
      <c r="H25" s="12" t="e">
        <f>E25/#REF!</f>
        <v>#REF!</v>
      </c>
      <c r="I25" s="10" t="e">
        <f t="shared" ref="I25:I30" si="1">C25/B25</f>
        <v>#DIV/0!</v>
      </c>
      <c r="J25" s="17"/>
    </row>
    <row r="26" spans="1:14" ht="17.25" x14ac:dyDescent="0.3">
      <c r="B26" s="11">
        <v>430</v>
      </c>
      <c r="C26" s="10">
        <v>630</v>
      </c>
      <c r="D26" s="10"/>
      <c r="E26" s="10">
        <v>11400000</v>
      </c>
      <c r="F26" s="12">
        <f t="shared" si="0"/>
        <v>26511.627906976744</v>
      </c>
      <c r="G26" s="12">
        <f>E26/C26</f>
        <v>18095.238095238095</v>
      </c>
      <c r="H26" s="12" t="e">
        <f>E26/#REF!</f>
        <v>#REF!</v>
      </c>
      <c r="I26" s="10">
        <f t="shared" si="1"/>
        <v>1.4651162790697674</v>
      </c>
      <c r="J26" s="17"/>
    </row>
    <row r="27" spans="1:14" x14ac:dyDescent="0.25">
      <c r="B27" s="11">
        <v>450</v>
      </c>
      <c r="C27" s="10">
        <f>B27*1.3</f>
        <v>585</v>
      </c>
      <c r="D27" s="10"/>
      <c r="E27" s="12">
        <v>8800000</v>
      </c>
      <c r="F27" s="12">
        <f t="shared" si="0"/>
        <v>19555.555555555555</v>
      </c>
      <c r="G27" s="12">
        <f t="shared" ref="G27:G31" si="2">E27/C27</f>
        <v>15042.735042735043</v>
      </c>
      <c r="H27" s="12" t="e">
        <f>E27/#REF!</f>
        <v>#REF!</v>
      </c>
      <c r="I27" s="10">
        <f t="shared" si="1"/>
        <v>1.3</v>
      </c>
    </row>
    <row r="28" spans="1:14" x14ac:dyDescent="0.25">
      <c r="B28" s="50">
        <v>460</v>
      </c>
      <c r="C28" s="48">
        <v>525</v>
      </c>
      <c r="D28" s="48"/>
      <c r="E28" s="49">
        <v>9500000</v>
      </c>
      <c r="F28" s="49">
        <f t="shared" si="0"/>
        <v>20652.17391304348</v>
      </c>
      <c r="G28" s="49">
        <f t="shared" si="2"/>
        <v>18095.238095238095</v>
      </c>
      <c r="H28" s="12" t="e">
        <f>E28/#REF!</f>
        <v>#REF!</v>
      </c>
      <c r="I28" s="10">
        <f t="shared" si="1"/>
        <v>1.1413043478260869</v>
      </c>
    </row>
    <row r="29" spans="1:14" x14ac:dyDescent="0.25">
      <c r="B29" s="50">
        <v>700</v>
      </c>
      <c r="C29" s="51">
        <v>840</v>
      </c>
      <c r="D29" s="52"/>
      <c r="E29" s="53">
        <v>14500000</v>
      </c>
      <c r="F29" s="53">
        <f t="shared" si="0"/>
        <v>20714.285714285714</v>
      </c>
      <c r="G29" s="49">
        <f t="shared" si="2"/>
        <v>17261.904761904763</v>
      </c>
      <c r="H29" s="28" t="e">
        <f>E29/#REF!</f>
        <v>#REF!</v>
      </c>
      <c r="I29" s="10">
        <f t="shared" si="1"/>
        <v>1.2</v>
      </c>
    </row>
    <row r="30" spans="1:14" x14ac:dyDescent="0.25">
      <c r="B30" s="54"/>
      <c r="C30" s="51">
        <v>570</v>
      </c>
      <c r="D30" s="52"/>
      <c r="E30" s="53">
        <v>10000000</v>
      </c>
      <c r="F30" s="53" t="e">
        <f t="shared" si="0"/>
        <v>#DIV/0!</v>
      </c>
      <c r="G30" s="53">
        <f t="shared" si="2"/>
        <v>17543.859649122805</v>
      </c>
      <c r="H30" s="28" t="e">
        <f>E30/#REF!</f>
        <v>#REF!</v>
      </c>
      <c r="I30" s="10" t="e">
        <f t="shared" si="1"/>
        <v>#DIV/0!</v>
      </c>
    </row>
    <row r="31" spans="1:14" x14ac:dyDescent="0.25">
      <c r="B31" s="9">
        <v>646</v>
      </c>
      <c r="E31" s="27">
        <v>14900000</v>
      </c>
      <c r="F31" s="28">
        <f t="shared" si="0"/>
        <v>23065.015479876161</v>
      </c>
      <c r="G31" s="28" t="e">
        <f t="shared" si="2"/>
        <v>#DIV/0!</v>
      </c>
      <c r="H31" s="28" t="e">
        <f>E31/#REF!</f>
        <v>#REF!</v>
      </c>
    </row>
    <row r="33" spans="1:8" x14ac:dyDescent="0.25">
      <c r="C33" t="e">
        <f>B33/A33</f>
        <v>#DIV/0!</v>
      </c>
      <c r="D33">
        <v>272500</v>
      </c>
      <c r="E33">
        <v>30000</v>
      </c>
      <c r="F33">
        <f>E33+D33+B33</f>
        <v>302500</v>
      </c>
      <c r="G33" t="e">
        <f>F33/A33</f>
        <v>#DIV/0!</v>
      </c>
      <c r="H33" s="8" t="e">
        <f>F33/#REF!</f>
        <v>#REF!</v>
      </c>
    </row>
    <row r="34" spans="1:8" x14ac:dyDescent="0.25">
      <c r="C34" t="e">
        <f>B34/A34</f>
        <v>#DIV/0!</v>
      </c>
      <c r="D34">
        <v>271000</v>
      </c>
      <c r="E34">
        <v>30000</v>
      </c>
      <c r="F34">
        <f>E34+D34+B34</f>
        <v>301000</v>
      </c>
      <c r="G34" t="e">
        <f>F34/A34</f>
        <v>#DIV/0!</v>
      </c>
      <c r="H34" s="8" t="e">
        <f>F34/#REF!</f>
        <v>#REF!</v>
      </c>
    </row>
    <row r="35" spans="1:8" x14ac:dyDescent="0.25">
      <c r="C35" t="e">
        <f>B35/A35</f>
        <v>#DIV/0!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28D33-7866-49D5-8EFD-D1DEE8BCE35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A5A5-4AE9-4BE3-A2C6-DC6B92A5BEED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Sheet5</vt:lpstr>
      <vt:lpstr>Sheet6</vt:lpstr>
      <vt:lpstr>Sheet7</vt:lpstr>
      <vt:lpstr>Sheet8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2024-02-09T07:31:16Z</dcterms:modified>
</cp:coreProperties>
</file>