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RAJANI ANIL BELOSE - SBI\"/>
    </mc:Choice>
  </mc:AlternateContent>
  <xr:revisionPtr revIDLastSave="0" documentId="13_ncr:1_{6CE67310-9EA3-46DD-8E56-F47459B0FB0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9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<sst xmlns="http://schemas.openxmlformats.org/spreadsheetml/2006/main" count="55" uniqueCount="46">
  <si>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</si>
  <si>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</si>
  <si>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</si>
  <si>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</si>
  <si>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</si>
  <si>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</si>
  <si>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</si>
  <si>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</si>
  <si>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</si>
  <si>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</si>
  <si>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</si>
  <si>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</si>
  <si>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</si>
  <si>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</si>
  <si>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</si>
  <si>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</si>
  <si>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</si>
  <si>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</si>
  <si>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</si>
  <si>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</si>
  <si>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</si>
  <si>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</si>
  <si>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</si>
  <si>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</si>
  <si>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</si>
  <si>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</si>
  <si>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</si>
  <si>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</si>
  <si>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</si>
  <si>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</si>
  <si>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</si>
  <si>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</si>
  <si>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</si>
  <si>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</si>
  <si>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</si>
  <si>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</si>
  <si>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</si>
  <si>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Churchgate (Mumbai) Branch ) - RAJANI ANIL BELOSE</t>
  </si>
  <si>
    <t>Agree BUA</t>
  </si>
  <si>
    <t>Open Terrace</t>
  </si>
  <si>
    <t xml:space="preserve"> </t>
  </si>
  <si>
    <t>Approx</t>
  </si>
  <si>
    <t>Same Bldg</t>
  </si>
  <si>
    <t>CA</t>
  </si>
  <si>
    <t>rate on CA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</si>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</sst>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250152</xdr:colOff>
      <xdr:row>44</xdr:row>
      <xdr:rowOff>39211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D6DB66-84AE-4068-B459-631E5E9B2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28552" cy="7964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29</xdr:col>
      <xdr:colOff>373909</xdr:colOff>
      <xdr:row>45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CD6FAD-8943-4C68-AABA-6FCCE1739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442709" cy="7525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506172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B754EC-B41B-4CF7-A038-5136F86EC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650172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391856</xdr:colOff>
      <xdr:row>49</xdr:row>
      <xdr:rowOff>182230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40F9EB-2800-43A2-A34E-BE4CE6B6E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35856" cy="8992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525224</xdr:colOff>
      <xdr:row>53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F545C1-15EE-4A2C-A324-86EC3E063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669224" cy="8764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124778</xdr:colOff>
      <xdr:row>43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87C746-5DA5-4F5D-AECE-E4CAF98FE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6830378" cy="8230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277114</xdr:colOff>
      <xdr:row>44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2A911D-45FE-4693-A46E-66A42E42B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373114" cy="82307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766</xdr:colOff>
      <xdr:row>38</xdr:row>
      <xdr:rowOff>48615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B6C18C-0F49-4647-B006-4073B9AB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487166" cy="70971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324831</xdr:colOff>
      <xdr:row>42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F61986-6BF3-44E6-9D62-990EE72A7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30431" cy="79830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Q40" sqref="Q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s="45" customFormat="1" x14ac:dyDescent="0.25">
      <c r="A3" s="43">
        <f t="shared" ref="A3:A14" si="0">N3</f>
        <v>0</v>
      </c>
      <c r="B3" s="43">
        <f t="shared" ref="B3:B14" si="1">Q3</f>
        <v>710</v>
      </c>
      <c r="C3" s="43">
        <f>B3*1.2</f>
        <v>852</v>
      </c>
      <c r="D3" s="43">
        <f t="shared" ref="D3:D14" si="2">C3*1.2</f>
        <v>1022.4</v>
      </c>
      <c r="E3" s="44">
        <f t="shared" ref="E3:E14" si="3">R3</f>
        <v>7200000</v>
      </c>
      <c r="F3" s="43">
        <f t="shared" ref="F3:F14" si="4">ROUND((E3/B3),0)</f>
        <v>10141</v>
      </c>
      <c r="G3" s="43">
        <f t="shared" ref="G3:G14" si="5">ROUND((E3/C3),0)</f>
        <v>8451</v>
      </c>
      <c r="H3" s="43">
        <f t="shared" ref="H3:H14" si="6">ROUND((E3/D3),0)</f>
        <v>7042</v>
      </c>
      <c r="I3" s="43" t="e">
        <f>#REF!</f>
        <v>#REF!</v>
      </c>
      <c r="J3" s="43" t="str">
        <f t="shared" ref="J3:J14" si="7">S3</f>
        <v>Same Bldg</v>
      </c>
      <c r="O3" s="45">
        <v>0</v>
      </c>
      <c r="P3" s="45">
        <f t="shared" ref="P3:Q14" si="8">O3/1.2</f>
        <v>0</v>
      </c>
      <c r="Q3" s="45">
        <v>710</v>
      </c>
      <c r="R3" s="46">
        <v>7200000</v>
      </c>
      <c r="S3" s="45" t="s">
        <v>42</v>
      </c>
    </row>
    <row r="4" spans="1:20" s="45" customFormat="1" x14ac:dyDescent="0.25">
      <c r="A4" s="43">
        <f t="shared" ref="A4:A9" si="9">N4</f>
        <v>0</v>
      </c>
      <c r="B4" s="43">
        <f t="shared" ref="B4:B9" si="10">Q4</f>
        <v>391</v>
      </c>
      <c r="C4" s="43">
        <f t="shared" ref="C4:C9" si="11">B4*1.2</f>
        <v>469.2</v>
      </c>
      <c r="D4" s="43">
        <f t="shared" ref="D4:D9" si="12">C4*1.2</f>
        <v>563.04</v>
      </c>
      <c r="E4" s="44">
        <f t="shared" ref="E4:E9" si="13">R4</f>
        <v>4158000</v>
      </c>
      <c r="F4" s="43">
        <f t="shared" ref="F4:F9" si="14">ROUND((E4/B4),0)</f>
        <v>10634</v>
      </c>
      <c r="G4" s="43">
        <f t="shared" ref="G4:G9" si="15">ROUND((E4/C4),0)</f>
        <v>8862</v>
      </c>
      <c r="H4" s="43">
        <f t="shared" ref="H4:H9" si="16">ROUND((E4/D4),0)</f>
        <v>7385</v>
      </c>
      <c r="I4" s="43" t="e">
        <f>#REF!</f>
        <v>#REF!</v>
      </c>
      <c r="J4" s="43" t="str">
        <f t="shared" ref="J4:J9" si="17">S4</f>
        <v>Same Bldg</v>
      </c>
      <c r="O4" s="45">
        <v>0</v>
      </c>
      <c r="P4" s="45">
        <f t="shared" ref="P4:P9" si="18">O4/1.2</f>
        <v>0</v>
      </c>
      <c r="Q4" s="45">
        <v>391</v>
      </c>
      <c r="R4" s="46">
        <v>4158000</v>
      </c>
      <c r="S4" s="45" t="s">
        <v>42</v>
      </c>
    </row>
    <row r="5" spans="1:20" x14ac:dyDescent="0.25">
      <c r="A5" s="4">
        <f t="shared" si="9"/>
        <v>0</v>
      </c>
      <c r="B5" s="4">
        <f t="shared" si="10"/>
        <v>480</v>
      </c>
      <c r="C5" s="4">
        <f t="shared" si="11"/>
        <v>576</v>
      </c>
      <c r="D5" s="4">
        <f t="shared" si="12"/>
        <v>691.19999999999993</v>
      </c>
      <c r="E5" s="5">
        <f t="shared" si="13"/>
        <v>3650000</v>
      </c>
      <c r="F5" s="9">
        <f t="shared" si="14"/>
        <v>7604</v>
      </c>
      <c r="G5" s="9">
        <f t="shared" si="15"/>
        <v>6337</v>
      </c>
      <c r="H5" s="9">
        <f t="shared" si="16"/>
        <v>5281</v>
      </c>
      <c r="I5" s="4" t="e">
        <f>#REF!</f>
        <v>#REF!</v>
      </c>
      <c r="J5" s="4" t="str">
        <f t="shared" si="17"/>
        <v>Same Bldg</v>
      </c>
      <c r="O5">
        <v>0</v>
      </c>
      <c r="P5">
        <f t="shared" si="18"/>
        <v>0</v>
      </c>
      <c r="Q5">
        <v>480</v>
      </c>
      <c r="R5" s="2">
        <v>3650000</v>
      </c>
      <c r="S5" t="s">
        <v>42</v>
      </c>
    </row>
    <row r="6" spans="1:20" x14ac:dyDescent="0.25">
      <c r="A6" s="4">
        <f t="shared" si="9"/>
        <v>0</v>
      </c>
      <c r="B6" s="4">
        <f t="shared" si="10"/>
        <v>710</v>
      </c>
      <c r="C6" s="4">
        <f t="shared" si="11"/>
        <v>852</v>
      </c>
      <c r="D6" s="4">
        <f t="shared" si="12"/>
        <v>1022.4</v>
      </c>
      <c r="E6" s="5">
        <f t="shared" si="13"/>
        <v>7450000</v>
      </c>
      <c r="F6" s="9">
        <f t="shared" si="14"/>
        <v>10493</v>
      </c>
      <c r="G6" s="9">
        <f t="shared" si="15"/>
        <v>8744</v>
      </c>
      <c r="H6" s="9">
        <f t="shared" si="16"/>
        <v>7287</v>
      </c>
      <c r="I6" s="4" t="e">
        <f>#REF!</f>
        <v>#REF!</v>
      </c>
      <c r="J6" s="4" t="str">
        <f t="shared" si="17"/>
        <v>Same Bldg</v>
      </c>
      <c r="O6">
        <v>0</v>
      </c>
      <c r="P6">
        <f t="shared" si="18"/>
        <v>0</v>
      </c>
      <c r="Q6">
        <v>710</v>
      </c>
      <c r="R6" s="2">
        <v>7450000</v>
      </c>
      <c r="S6" t="s">
        <v>42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36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x14ac:dyDescent="0.25">
      <c r="A16" s="4">
        <f t="shared" ref="A16:A28" si="32">N16</f>
        <v>0</v>
      </c>
      <c r="B16" s="4">
        <f t="shared" ref="B16:B28" si="33">Q16</f>
        <v>516.66666666666674</v>
      </c>
      <c r="C16" s="4">
        <f>B16*1.2</f>
        <v>620.00000000000011</v>
      </c>
      <c r="D16" s="4">
        <f t="shared" ref="D16:D28" si="34">C16*1.2</f>
        <v>744.00000000000011</v>
      </c>
      <c r="E16" s="5">
        <f t="shared" ref="E16:E28" si="35">R16</f>
        <v>4500000</v>
      </c>
      <c r="F16" s="9">
        <f t="shared" ref="F16:F28" si="36">ROUND((E16/B16),0)</f>
        <v>8710</v>
      </c>
      <c r="G16" s="9">
        <f t="shared" ref="G16:G28" si="37">ROUND((E16/C16),0)</f>
        <v>7258</v>
      </c>
      <c r="H16" s="9">
        <f t="shared" ref="H16:H28" si="38">ROUND((E16/D16),0)</f>
        <v>6048</v>
      </c>
      <c r="I16" s="4" t="e">
        <f>#REF!</f>
        <v>#REF!</v>
      </c>
      <c r="J16" s="4">
        <f t="shared" ref="J16:J28" si="39">S16</f>
        <v>0</v>
      </c>
      <c r="O16">
        <v>0</v>
      </c>
      <c r="P16">
        <v>620</v>
      </c>
      <c r="Q16">
        <f t="shared" ref="P16:Q28" si="40">P16/1.2</f>
        <v>516.66666666666674</v>
      </c>
      <c r="R16" s="2">
        <v>4500000</v>
      </c>
    </row>
    <row r="17" spans="1:25" x14ac:dyDescent="0.25">
      <c r="A17" s="4">
        <f t="shared" si="32"/>
        <v>0</v>
      </c>
      <c r="B17" s="4">
        <f t="shared" si="33"/>
        <v>605</v>
      </c>
      <c r="C17" s="4">
        <f t="shared" ref="C17:C28" si="41">B17*1.2</f>
        <v>726</v>
      </c>
      <c r="D17" s="4">
        <f t="shared" si="34"/>
        <v>871.19999999999993</v>
      </c>
      <c r="E17" s="5">
        <f t="shared" si="35"/>
        <v>9500000</v>
      </c>
      <c r="F17" s="9">
        <f t="shared" si="36"/>
        <v>15702</v>
      </c>
      <c r="G17" s="9">
        <f t="shared" si="37"/>
        <v>13085</v>
      </c>
      <c r="H17" s="9">
        <f t="shared" si="38"/>
        <v>10904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605</v>
      </c>
      <c r="R17" s="2">
        <v>9500000</v>
      </c>
    </row>
    <row r="18" spans="1:25" s="45" customFormat="1" x14ac:dyDescent="0.25">
      <c r="A18" s="43">
        <f t="shared" si="32"/>
        <v>0</v>
      </c>
      <c r="B18" s="43">
        <f t="shared" si="33"/>
        <v>450</v>
      </c>
      <c r="C18" s="43">
        <f t="shared" si="41"/>
        <v>540</v>
      </c>
      <c r="D18" s="43">
        <f t="shared" si="34"/>
        <v>648</v>
      </c>
      <c r="E18" s="44">
        <f t="shared" si="35"/>
        <v>5000000</v>
      </c>
      <c r="F18" s="43">
        <f t="shared" si="36"/>
        <v>11111</v>
      </c>
      <c r="G18" s="43">
        <f t="shared" si="37"/>
        <v>9259</v>
      </c>
      <c r="H18" s="43">
        <f t="shared" si="38"/>
        <v>7716</v>
      </c>
      <c r="I18" s="43" t="e">
        <f>#REF!</f>
        <v>#REF!</v>
      </c>
      <c r="J18" s="43">
        <f t="shared" si="39"/>
        <v>0</v>
      </c>
      <c r="O18" s="45">
        <v>0</v>
      </c>
      <c r="P18" s="45">
        <f t="shared" si="40"/>
        <v>0</v>
      </c>
      <c r="Q18" s="45">
        <v>450</v>
      </c>
      <c r="R18" s="46">
        <v>5000000</v>
      </c>
    </row>
    <row r="19" spans="1:25" x14ac:dyDescent="0.25">
      <c r="A19" s="4">
        <f t="shared" si="32"/>
        <v>0</v>
      </c>
      <c r="B19" s="4">
        <f t="shared" si="33"/>
        <v>430</v>
      </c>
      <c r="C19" s="4">
        <f t="shared" si="41"/>
        <v>516</v>
      </c>
      <c r="D19" s="4">
        <f t="shared" si="34"/>
        <v>619.19999999999993</v>
      </c>
      <c r="E19" s="5">
        <f t="shared" si="35"/>
        <v>3800000</v>
      </c>
      <c r="F19" s="9">
        <f t="shared" si="36"/>
        <v>8837</v>
      </c>
      <c r="G19" s="9">
        <f t="shared" si="37"/>
        <v>7364</v>
      </c>
      <c r="H19" s="9">
        <f t="shared" si="38"/>
        <v>6137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430</v>
      </c>
      <c r="R19" s="2">
        <v>3800000</v>
      </c>
    </row>
    <row r="20" spans="1:25" x14ac:dyDescent="0.25">
      <c r="A20" s="4">
        <f t="shared" si="32"/>
        <v>0</v>
      </c>
      <c r="B20" s="4">
        <f t="shared" si="33"/>
        <v>435</v>
      </c>
      <c r="C20" s="4">
        <f t="shared" si="41"/>
        <v>522</v>
      </c>
      <c r="D20" s="4">
        <f t="shared" si="34"/>
        <v>626.4</v>
      </c>
      <c r="E20" s="5">
        <f t="shared" si="35"/>
        <v>4700000</v>
      </c>
      <c r="F20" s="9">
        <f t="shared" si="36"/>
        <v>10805</v>
      </c>
      <c r="G20" s="9">
        <f t="shared" si="37"/>
        <v>9004</v>
      </c>
      <c r="H20" s="9">
        <f t="shared" si="38"/>
        <v>7503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435</v>
      </c>
      <c r="R20" s="2">
        <v>4700000</v>
      </c>
    </row>
    <row r="21" spans="1:25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5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5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5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11000</v>
      </c>
      <c r="X29" s="20" t="s">
        <v>44</v>
      </c>
      <c r="Y29" t="s">
        <v>41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8500</v>
      </c>
      <c r="X31" s="22"/>
    </row>
    <row r="32" spans="1:25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4" ht="15.75" x14ac:dyDescent="0.25">
      <c r="S33" s="10"/>
      <c r="T33" s="10"/>
      <c r="U33" s="17" t="s">
        <v>17</v>
      </c>
      <c r="V33" s="23"/>
      <c r="W33" s="24">
        <f>X33-X34</f>
        <v>11</v>
      </c>
      <c r="X33" s="25">
        <v>2024</v>
      </c>
    </row>
    <row r="34" spans="5:24" ht="15.75" x14ac:dyDescent="0.25">
      <c r="S34" s="10"/>
      <c r="T34" s="10"/>
      <c r="U34" s="17" t="s">
        <v>18</v>
      </c>
      <c r="V34" s="23"/>
      <c r="W34" s="24">
        <f>W35-W33</f>
        <v>49</v>
      </c>
      <c r="X34" s="24">
        <v>2013</v>
      </c>
    </row>
    <row r="35" spans="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4" ht="39" customHeight="1" x14ac:dyDescent="0.25">
      <c r="P36" s="41" t="s">
        <v>37</v>
      </c>
      <c r="Q36" s="41"/>
      <c r="R36" s="41"/>
      <c r="S36" s="41"/>
      <c r="T36" s="42"/>
      <c r="U36" s="21" t="s">
        <v>20</v>
      </c>
      <c r="V36" s="23"/>
      <c r="W36" s="24">
        <f>90*W33/W35</f>
        <v>16.5</v>
      </c>
      <c r="X36" s="24"/>
    </row>
    <row r="37" spans="5:24" ht="15.75" x14ac:dyDescent="0.25">
      <c r="E37" t="s">
        <v>38</v>
      </c>
      <c r="F37" s="7">
        <v>418</v>
      </c>
      <c r="U37" s="17"/>
      <c r="V37" s="26"/>
      <c r="W37" s="27">
        <f>W36%</f>
        <v>0.16500000000000001</v>
      </c>
      <c r="X37" s="27"/>
    </row>
    <row r="38" spans="5:24" ht="15.75" x14ac:dyDescent="0.25">
      <c r="E38" t="s">
        <v>39</v>
      </c>
      <c r="F38" s="7">
        <v>65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412.5</v>
      </c>
      <c r="X38" s="22"/>
    </row>
    <row r="39" spans="5:24" ht="15.75" x14ac:dyDescent="0.25">
      <c r="F39" s="7">
        <f>F37+F38</f>
        <v>483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2087.5</v>
      </c>
      <c r="X39" s="22"/>
    </row>
    <row r="40" spans="5:24" ht="15.75" x14ac:dyDescent="0.25">
      <c r="F40" s="7" t="s">
        <v>40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8500</v>
      </c>
      <c r="X40" s="22"/>
    </row>
    <row r="41" spans="5:24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4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10587.5</v>
      </c>
      <c r="X42" s="22"/>
    </row>
    <row r="43" spans="5:24" ht="15.75" x14ac:dyDescent="0.25">
      <c r="S43" s="10"/>
      <c r="T43" s="10"/>
      <c r="U43" s="23"/>
      <c r="V43" s="23"/>
      <c r="W43" s="24"/>
      <c r="X43" s="24"/>
    </row>
    <row r="44" spans="5:24" ht="15.75" x14ac:dyDescent="0.25">
      <c r="S44" s="10"/>
      <c r="T44" s="10"/>
      <c r="U44" s="28" t="s">
        <v>43</v>
      </c>
      <c r="V44" s="30"/>
      <c r="W44" s="25">
        <v>483</v>
      </c>
      <c r="X44" s="24"/>
    </row>
    <row r="45" spans="5:24" ht="15.75" x14ac:dyDescent="0.25">
      <c r="P45" s="13" t="s">
        <v>29</v>
      </c>
      <c r="S45" s="10"/>
      <c r="T45" s="11"/>
      <c r="U45" s="17" t="s">
        <v>45</v>
      </c>
      <c r="V45" s="31"/>
      <c r="W45" s="32">
        <f>W42*W44+X46</f>
        <v>5113762.5</v>
      </c>
      <c r="X45" s="33"/>
    </row>
    <row r="46" spans="5:24" ht="15.75" x14ac:dyDescent="0.25">
      <c r="S46" s="11"/>
      <c r="T46" s="10"/>
      <c r="U46" s="17" t="s">
        <v>24</v>
      </c>
      <c r="V46" s="23"/>
      <c r="W46" s="34">
        <f>W45*0.9</f>
        <v>4602386.25</v>
      </c>
    </row>
    <row r="47" spans="5:24" ht="15.75" x14ac:dyDescent="0.25">
      <c r="S47" s="10"/>
      <c r="T47" s="10"/>
      <c r="U47" s="17" t="s">
        <v>25</v>
      </c>
      <c r="V47" s="23"/>
      <c r="W47" s="34">
        <f>W45*0.8</f>
        <v>4091010</v>
      </c>
      <c r="X47" s="34"/>
    </row>
    <row r="48" spans="5:24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1207500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4">
        <f>W45*0.025/12</f>
        <v>10653.671875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="130" zoomScaleNormal="13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2024-02-03T06:51:35Z</dcterms:modified>
</cp:coreProperties>
</file>