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72EFA13-7C71-4978-B80D-510039FA40C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" i="5" l="1"/>
  <c r="H10" i="5"/>
  <c r="D33" i="5"/>
  <c r="I33" i="5" s="1"/>
  <c r="D32" i="5"/>
  <c r="N39" i="5"/>
  <c r="E40" i="5"/>
  <c r="E39" i="5"/>
  <c r="B9" i="5"/>
  <c r="J9" i="5"/>
  <c r="I36" i="5"/>
  <c r="J44" i="5"/>
  <c r="K44" i="5" s="1"/>
  <c r="G44" i="5"/>
  <c r="J43" i="5"/>
  <c r="K43" i="5" s="1"/>
  <c r="G43" i="5"/>
  <c r="L9" i="5"/>
  <c r="G40" i="5"/>
  <c r="B19" i="5" l="1"/>
  <c r="I35" i="5"/>
  <c r="I34" i="5"/>
  <c r="J42" i="5"/>
  <c r="K42" i="5" s="1"/>
  <c r="G42" i="5"/>
  <c r="J41" i="5"/>
  <c r="G41" i="5"/>
  <c r="M40" i="5"/>
  <c r="J40" i="5"/>
  <c r="L40" i="5" s="1"/>
  <c r="J39" i="5"/>
  <c r="L39" i="5" s="1"/>
  <c r="G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B8" i="5" s="1"/>
  <c r="K41" i="5" l="1"/>
  <c r="L41" i="5"/>
  <c r="B13" i="5"/>
  <c r="B14" i="5" s="1"/>
  <c r="B15" i="5" s="1"/>
  <c r="B20" i="5" s="1"/>
  <c r="K39" i="5"/>
  <c r="K40" i="5"/>
  <c r="B23" i="5" l="1"/>
  <c r="B25" i="5"/>
  <c r="B21" i="5"/>
  <c r="B22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<sst xmlns="http://schemas.openxmlformats.org/spreadsheetml/2006/main" count="26" uniqueCount="26">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</sst>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372208</xdr:colOff>
      <xdr:row>36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84E719-39F0-4839-8240-4C096C1C6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49008" cy="6973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258913</xdr:colOff>
      <xdr:row>43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363D0-7483-4A94-82F4-1FC906CFB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50913" cy="8373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297188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3B283D-03A2-4393-A40D-72C17E8F0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08388" cy="8297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</xdr:colOff>
      <xdr:row>0</xdr:row>
      <xdr:rowOff>47625</xdr:rowOff>
    </xdr:from>
    <xdr:to>
      <xdr:col>36</xdr:col>
      <xdr:colOff>525817</xdr:colOff>
      <xdr:row>44</xdr:row>
      <xdr:rowOff>58321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AF871D-7182-4ABB-A907-AB23063D2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3450" y="47625"/>
          <a:ext cx="13917967" cy="8392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277880</xdr:colOff>
      <xdr:row>42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5BC596-6035-42F0-B864-165C5BEF7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60280" cy="8078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44"/>
  <sheetViews>
    <sheetView tabSelected="1" workbookViewId="0">
      <selection activeCell="J15" sqref="J15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</cols>
  <sheetData>
    <row r="3" spans="1:12" x14ac:dyDescent="0.25">
      <c r="A3" s="3"/>
      <c r="B3" s="3"/>
      <c r="C3" s="3"/>
      <c r="D3" s="16"/>
    </row>
    <row r="4" spans="1:12" ht="16.5" x14ac:dyDescent="0.3">
      <c r="A4" s="14"/>
      <c r="B4" s="15"/>
      <c r="C4" s="17"/>
      <c r="D4" s="17"/>
    </row>
    <row r="5" spans="1:12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2009</v>
      </c>
      <c r="C6" s="4"/>
      <c r="D6" s="3"/>
      <c r="I6" s="3">
        <v>2009</v>
      </c>
      <c r="J6" s="3">
        <v>2024</v>
      </c>
      <c r="K6" s="3">
        <f>J6-I6</f>
        <v>15</v>
      </c>
      <c r="L6" s="3">
        <f>K6-60</f>
        <v>-45</v>
      </c>
    </row>
    <row r="7" spans="1:12" ht="16.5" x14ac:dyDescent="0.3">
      <c r="A7" s="4" t="s">
        <v>6</v>
      </c>
      <c r="B7" s="4">
        <f>B5-B6</f>
        <v>15</v>
      </c>
      <c r="C7" s="4"/>
      <c r="D7" s="3"/>
      <c r="I7" s="3"/>
      <c r="J7" s="3"/>
      <c r="K7" s="3"/>
    </row>
    <row r="8" spans="1:12" ht="16.5" x14ac:dyDescent="0.3">
      <c r="A8" s="4"/>
      <c r="B8" s="4">
        <f>B7-60</f>
        <v>-45</v>
      </c>
      <c r="C8" s="4"/>
      <c r="D8" s="3"/>
      <c r="H8" s="12"/>
      <c r="I8" s="13" t="s">
        <v>24</v>
      </c>
      <c r="J8" s="13" t="s">
        <v>23</v>
      </c>
      <c r="K8" s="13"/>
      <c r="L8">
        <v>30250</v>
      </c>
    </row>
    <row r="9" spans="1:12" ht="16.5" x14ac:dyDescent="0.3">
      <c r="A9" s="4" t="s">
        <v>7</v>
      </c>
      <c r="B9" s="8">
        <f>270*3000</f>
        <v>810000</v>
      </c>
      <c r="C9" s="8"/>
      <c r="D9" s="7"/>
      <c r="H9" s="12">
        <v>40000</v>
      </c>
      <c r="I9" s="13">
        <v>225</v>
      </c>
      <c r="J9" s="13">
        <f>I9*1.2</f>
        <v>270</v>
      </c>
      <c r="K9" s="13"/>
      <c r="L9">
        <f>L8/10.764</f>
        <v>2810.2935711631367</v>
      </c>
    </row>
    <row r="10" spans="1:12" ht="16.5" x14ac:dyDescent="0.3">
      <c r="A10" s="4" t="s">
        <v>8</v>
      </c>
      <c r="B10" s="4"/>
      <c r="C10" s="4"/>
      <c r="D10" s="3"/>
      <c r="H10" s="12">
        <f>H9*225</f>
        <v>9000000</v>
      </c>
      <c r="I10" s="13"/>
      <c r="J10" s="13"/>
      <c r="K10" s="13"/>
    </row>
    <row r="11" spans="1:12" ht="16.5" x14ac:dyDescent="0.3">
      <c r="A11" s="4"/>
      <c r="B11" s="4"/>
      <c r="C11" s="4"/>
      <c r="D11" s="3"/>
      <c r="H11" s="12">
        <f>H10/270</f>
        <v>33333.333333333336</v>
      </c>
      <c r="I11" s="13"/>
      <c r="J11" s="13"/>
      <c r="K11" s="13"/>
    </row>
    <row r="12" spans="1:12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2" ht="16.5" x14ac:dyDescent="0.3">
      <c r="A13" s="4" t="s">
        <v>10</v>
      </c>
      <c r="B13" s="4">
        <f>B12*B7/60</f>
        <v>22.5</v>
      </c>
      <c r="C13" s="4"/>
      <c r="D13" s="3"/>
    </row>
    <row r="14" spans="1:12" ht="16.5" x14ac:dyDescent="0.3">
      <c r="A14" s="4"/>
      <c r="B14" s="9">
        <f>B13%</f>
        <v>0.22500000000000001</v>
      </c>
      <c r="C14" s="9"/>
      <c r="D14" s="18"/>
    </row>
    <row r="15" spans="1:12" ht="16.5" x14ac:dyDescent="0.3">
      <c r="A15" s="4" t="s">
        <v>11</v>
      </c>
      <c r="B15" s="8">
        <f>ROUND((B9*B14),0)</f>
        <v>182250</v>
      </c>
      <c r="C15" s="8"/>
      <c r="D15" s="8"/>
      <c r="I15" t="s">
        <v>25</v>
      </c>
    </row>
    <row r="16" spans="1:12" ht="16.5" x14ac:dyDescent="0.3">
      <c r="A16" s="4"/>
      <c r="B16" s="8"/>
      <c r="C16" s="8"/>
      <c r="D16" s="8"/>
    </row>
    <row r="17" spans="1:9" ht="16.5" x14ac:dyDescent="0.3">
      <c r="A17" s="4" t="s">
        <v>2</v>
      </c>
      <c r="B17" s="8">
        <v>270</v>
      </c>
      <c r="C17" s="8"/>
      <c r="D17" s="7"/>
    </row>
    <row r="18" spans="1:9" ht="16.5" x14ac:dyDescent="0.3">
      <c r="A18" s="4" t="s">
        <v>22</v>
      </c>
      <c r="B18" s="4">
        <v>35000</v>
      </c>
      <c r="C18" s="4"/>
      <c r="D18" s="3"/>
    </row>
    <row r="19" spans="1:9" ht="16.5" x14ac:dyDescent="0.3">
      <c r="A19" s="4" t="s">
        <v>12</v>
      </c>
      <c r="B19" s="8">
        <f>B18*B17</f>
        <v>9450000</v>
      </c>
      <c r="C19" s="8"/>
      <c r="D19" s="7"/>
    </row>
    <row r="20" spans="1:9" ht="16.5" x14ac:dyDescent="0.3">
      <c r="A20" s="10" t="s">
        <v>13</v>
      </c>
      <c r="B20" s="11">
        <f>B19-B15</f>
        <v>9267750</v>
      </c>
      <c r="C20" s="19"/>
      <c r="D20" s="19"/>
    </row>
    <row r="21" spans="1:9" ht="16.5" x14ac:dyDescent="0.3">
      <c r="A21" s="10" t="s">
        <v>14</v>
      </c>
      <c r="B21" s="11">
        <f>B20*0.9</f>
        <v>8340975</v>
      </c>
      <c r="C21" s="19"/>
      <c r="D21" s="19"/>
    </row>
    <row r="22" spans="1:9" ht="16.5" x14ac:dyDescent="0.3">
      <c r="A22" s="10" t="s">
        <v>15</v>
      </c>
      <c r="B22" s="11">
        <f>B20*0.8</f>
        <v>7414200</v>
      </c>
      <c r="C22" s="19"/>
      <c r="D22" s="19"/>
    </row>
    <row r="23" spans="1:9" ht="16.5" x14ac:dyDescent="0.3">
      <c r="A23" s="10" t="s">
        <v>16</v>
      </c>
      <c r="B23" s="11">
        <f>B20*0.035/12</f>
        <v>27030.937500000004</v>
      </c>
      <c r="C23" s="19"/>
      <c r="D23" s="19"/>
    </row>
    <row r="25" spans="1:9" x14ac:dyDescent="0.25">
      <c r="B25" s="1">
        <f>B20/270</f>
        <v>34325</v>
      </c>
    </row>
    <row r="26" spans="1:9" x14ac:dyDescent="0.25">
      <c r="B26" s="1"/>
    </row>
    <row r="30" spans="1:9" x14ac:dyDescent="0.25">
      <c r="E30" t="s">
        <v>17</v>
      </c>
    </row>
    <row r="31" spans="1:9" x14ac:dyDescent="0.25">
      <c r="D31" s="3" t="s">
        <v>3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9" x14ac:dyDescent="0.25">
      <c r="D32" s="3">
        <f>E32*1.2</f>
        <v>420</v>
      </c>
      <c r="E32" s="5">
        <v>350</v>
      </c>
      <c r="F32" s="3">
        <v>15000000</v>
      </c>
      <c r="G32" s="3">
        <f t="shared" ref="G32:G37" si="0">F32/E32</f>
        <v>42857.142857142855</v>
      </c>
      <c r="H32" s="3">
        <f t="shared" ref="H32:H37" si="1">F32/D32</f>
        <v>35714.285714285717</v>
      </c>
      <c r="I32" s="3"/>
    </row>
    <row r="33" spans="4:14" x14ac:dyDescent="0.25">
      <c r="D33" s="3">
        <f>E33*1.2</f>
        <v>396</v>
      </c>
      <c r="E33" s="5">
        <v>330</v>
      </c>
      <c r="F33" s="3">
        <v>13500000</v>
      </c>
      <c r="G33" s="3">
        <f t="shared" si="0"/>
        <v>40909.090909090912</v>
      </c>
      <c r="H33" s="3">
        <f>G33/1.2</f>
        <v>34090.909090909096</v>
      </c>
      <c r="I33" s="3">
        <f>F33/D33</f>
        <v>34090.909090909088</v>
      </c>
    </row>
    <row r="34" spans="4:14" x14ac:dyDescent="0.25">
      <c r="D34" s="3">
        <v>400</v>
      </c>
      <c r="E34" s="5">
        <v>325</v>
      </c>
      <c r="F34" s="7">
        <v>13000000</v>
      </c>
      <c r="G34" s="3">
        <f t="shared" si="0"/>
        <v>40000</v>
      </c>
      <c r="H34" s="3">
        <f t="shared" si="1"/>
        <v>32500</v>
      </c>
      <c r="I34" s="3">
        <f>D34/E34</f>
        <v>1.2307692307692308</v>
      </c>
    </row>
    <row r="35" spans="4:14" x14ac:dyDescent="0.25">
      <c r="D35" s="3"/>
      <c r="E35" s="5"/>
      <c r="F35" s="7"/>
      <c r="G35" s="6" t="e">
        <f t="shared" si="0"/>
        <v>#DIV/0!</v>
      </c>
      <c r="H35" s="6" t="e">
        <f t="shared" si="1"/>
        <v>#DIV/0!</v>
      </c>
      <c r="I35" s="3" t="e">
        <f>D35/E35</f>
        <v>#DIV/0!</v>
      </c>
    </row>
    <row r="36" spans="4:14" x14ac:dyDescent="0.25">
      <c r="D36" s="3"/>
      <c r="E36" s="6"/>
      <c r="F36" s="6"/>
      <c r="G36" s="6" t="e">
        <f t="shared" si="0"/>
        <v>#DIV/0!</v>
      </c>
      <c r="H36" s="6" t="e">
        <f t="shared" si="1"/>
        <v>#DIV/0!</v>
      </c>
      <c r="I36" s="3" t="e">
        <f>D36/E36</f>
        <v>#DIV/0!</v>
      </c>
    </row>
    <row r="37" spans="4:14" x14ac:dyDescent="0.25">
      <c r="D37" s="3"/>
      <c r="E37" s="6"/>
      <c r="F37" s="6"/>
      <c r="G37" s="6" t="e">
        <f t="shared" si="0"/>
        <v>#DIV/0!</v>
      </c>
      <c r="H37" s="6" t="e">
        <f t="shared" si="1"/>
        <v>#DIV/0!</v>
      </c>
      <c r="I37" s="3"/>
    </row>
    <row r="38" spans="4:14" x14ac:dyDescent="0.25">
      <c r="E38" t="s">
        <v>21</v>
      </c>
    </row>
    <row r="39" spans="4:14" x14ac:dyDescent="0.25">
      <c r="D39" s="3">
        <v>225</v>
      </c>
      <c r="E39" s="3">
        <f>25.09*10.764</f>
        <v>270.06876</v>
      </c>
      <c r="F39" s="2">
        <v>7854000</v>
      </c>
      <c r="G39" s="3">
        <f t="shared" ref="G39:G44" si="2">F39/E39</f>
        <v>29081.482804601317</v>
      </c>
      <c r="H39">
        <v>471500</v>
      </c>
      <c r="I39">
        <v>30000</v>
      </c>
      <c r="J39" s="3">
        <f t="shared" ref="J39:J44" si="3">I39+H39+F39</f>
        <v>8355500</v>
      </c>
      <c r="K39" s="3">
        <f t="shared" ref="K39:K44" si="4">J39/E39</f>
        <v>30938.417312687332</v>
      </c>
      <c r="L39" s="7">
        <f>J39/D39</f>
        <v>37135.555555555555</v>
      </c>
      <c r="M39" s="3"/>
      <c r="N39">
        <f>J39/D39</f>
        <v>37135.555555555555</v>
      </c>
    </row>
    <row r="40" spans="4:14" x14ac:dyDescent="0.25">
      <c r="D40" s="3"/>
      <c r="E40" s="2">
        <f>35.95*10.764</f>
        <v>386.9658</v>
      </c>
      <c r="F40" s="2">
        <v>10000000</v>
      </c>
      <c r="G40" s="3">
        <f t="shared" si="2"/>
        <v>25842.077000086312</v>
      </c>
      <c r="H40">
        <v>600000</v>
      </c>
      <c r="I40">
        <v>30000</v>
      </c>
      <c r="J40" s="3">
        <f t="shared" si="3"/>
        <v>10630000</v>
      </c>
      <c r="K40" s="3">
        <f t="shared" si="4"/>
        <v>27470.127851091751</v>
      </c>
      <c r="L40" s="7" t="e">
        <f>J40/D40</f>
        <v>#DIV/0!</v>
      </c>
      <c r="M40" s="3" t="e">
        <f>F40/D40</f>
        <v>#DIV/0!</v>
      </c>
    </row>
    <row r="41" spans="4:14" x14ac:dyDescent="0.25">
      <c r="D41" s="3"/>
      <c r="E41" s="3"/>
      <c r="F41" s="3"/>
      <c r="G41" s="3" t="e">
        <f t="shared" si="2"/>
        <v>#DIV/0!</v>
      </c>
      <c r="H41" s="3">
        <v>51000</v>
      </c>
      <c r="I41" s="3">
        <v>30000</v>
      </c>
      <c r="J41" s="3">
        <f t="shared" si="3"/>
        <v>81000</v>
      </c>
      <c r="K41" s="3" t="e">
        <f t="shared" si="4"/>
        <v>#DIV/0!</v>
      </c>
      <c r="L41" s="3" t="e">
        <f>J41/D41</f>
        <v>#DIV/0!</v>
      </c>
      <c r="M41" s="3"/>
    </row>
    <row r="42" spans="4:14" x14ac:dyDescent="0.25">
      <c r="D42" s="3"/>
      <c r="E42" s="3"/>
      <c r="F42" s="3"/>
      <c r="G42" s="3" t="e">
        <f t="shared" si="2"/>
        <v>#DIV/0!</v>
      </c>
      <c r="H42" s="3">
        <v>726000</v>
      </c>
      <c r="I42" s="3">
        <v>30000</v>
      </c>
      <c r="J42" s="3">
        <f t="shared" si="3"/>
        <v>756000</v>
      </c>
      <c r="K42" s="3" t="e">
        <f t="shared" si="4"/>
        <v>#DIV/0!</v>
      </c>
      <c r="L42" s="3"/>
      <c r="M42" s="3"/>
    </row>
    <row r="43" spans="4:14" x14ac:dyDescent="0.25">
      <c r="G43" s="3" t="e">
        <f t="shared" si="2"/>
        <v>#DIV/0!</v>
      </c>
      <c r="H43">
        <v>1200000</v>
      </c>
      <c r="I43" s="3">
        <v>30000</v>
      </c>
      <c r="J43" s="3">
        <f t="shared" si="3"/>
        <v>1230000</v>
      </c>
      <c r="K43" s="3" t="e">
        <f t="shared" si="4"/>
        <v>#DIV/0!</v>
      </c>
    </row>
    <row r="44" spans="4:14" x14ac:dyDescent="0.25">
      <c r="G44" s="20" t="e">
        <f t="shared" si="2"/>
        <v>#DIV/0!</v>
      </c>
      <c r="H44">
        <v>900000</v>
      </c>
      <c r="I44" s="3">
        <v>30000</v>
      </c>
      <c r="J44" s="3">
        <f t="shared" si="3"/>
        <v>930000</v>
      </c>
      <c r="K44" s="3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O1" workbookViewId="0">
      <selection activeCell="AA17" sqref="AA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28" workbookViewId="0">
      <selection activeCell="Z58" sqref="Z5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2024-02-01T06:23:38Z</dcterms:modified>
</cp:coreProperties>
</file>