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SAMB Fort\Sumatichand T. Gouty\"/>
    </mc:Choice>
  </mc:AlternateContent>
  <xr:revisionPtr revIDLastSave="0" documentId="13_ncr:1_{5E36FA7F-4D1F-484E-B910-A58AADC329D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C4" i="25"/>
  <c r="C3" i="25"/>
  <c r="C5" i="25" l="1"/>
  <c r="I38" i="4"/>
  <c r="H38" i="4"/>
  <c r="G38" i="4"/>
  <c r="P2" i="4"/>
  <c r="P4" i="4"/>
  <c r="P3" i="4"/>
  <c r="I36" i="4"/>
  <c r="I37" i="4"/>
  <c r="Q2" i="4" l="1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<sst xmlns="http://schemas.openxmlformats.org/spreadsheetml/2006/main" count="135" uniqueCount="93">
  <si>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</si>
  <si>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</si>
  <si>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</si>
  <si>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</si>
  <si>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</si>
  <si>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</si>
  <si>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</si>
  <si>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</si>
  <si>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</si>
  <si>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</si>
  <si>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</si>
  <si>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</si>
  <si>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</si>
  <si>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</si>
  <si>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</si>
  <si>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</si>
  <si>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</si>
  <si>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</si>
  <si>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</si>
  <si>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</si>
  <si>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</si>
  <si>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</si>
  <si>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</si>
  <si>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</si>
  <si>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</si>
  <si>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</si>
  <si>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</si>
  <si>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</si>
  <si>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</si>
  <si>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</si>
  <si>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</si>
  <si>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</si>
  <si>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</si>
  <si>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</si>
  <si>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</si>
  <si>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</si>
  <si>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</si>
  <si>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</si>
  <si>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</si>
  <si>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</si>
  <si>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</si>
  <si>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</si>
  <si>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</si>
  <si>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</si>
  <si>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</si>
  <si>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</si>
  <si>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</si>
  <si>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</si>
  <si>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</si>
  <si>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</si>
  <si>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</si>
  <si>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</si>
  <si>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</si>
  <si>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</si>
  <si>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</si>
  <si>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</si>
  <si>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</si>
  <si>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</si>
  <si>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</si>
  <si>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</si>
  <si>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</si>
  <si>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</si>
  <si>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</si>
  <si>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</si>
  <si>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</si>
  <si>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</si>
  <si>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</si>
  <si>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</si>
  <si>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</si>
  <si>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</si>
  <si>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</si>
  <si>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</si>
  <si>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</si>
  <si>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</si>
  <si>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</si>
  <si>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</si>
  <si>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</si>
  <si>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</si>
  <si>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</si>
  <si>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</si>
  <si>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</si>
  <si>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</si>
  <si>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</si>
  <si>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</si>
  <si>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</si>
  <si>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23.01.2024</t>
  </si>
  <si>
    <t xml:space="preserve">Flat No. </t>
  </si>
  <si>
    <t>MCA</t>
  </si>
  <si>
    <t>IGR-09.11.23</t>
  </si>
  <si>
    <t>IGR-16.10.23</t>
  </si>
  <si>
    <t>IGR-20.10.23</t>
  </si>
  <si>
    <t>IGR-31.08.23</t>
  </si>
  <si>
    <t>YOC-2003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</si>
</sst>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2E885B-C556-4EFD-B8A1-25CE9FC9A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54942-EFDC-408C-B72D-4A0322C2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C1F3F-FF5E-47B5-9F06-33C4D71D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D631D3-A9EE-461E-A7A0-AD257C25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3188E-E694-4F20-9FAE-93FCAB41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62F34-5CE2-4A2E-8EF7-C4D47D8A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36526-73D8-44D8-912A-0B671874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B333AA-45B0-46EA-BF33-90E0F440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2491D-EB11-4EDD-9D4D-3EB82DEB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177060*1.25</f>
        <v>221325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C3*15%</f>
        <v>33198.75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254523.75</v>
      </c>
      <c r="D5" s="59" t="s">
        <v>62</v>
      </c>
      <c r="E5" s="60">
        <f>C5/10.764</f>
        <v>23645.833333333336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88390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166133.75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131245.66250000001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219635.66250000001</v>
      </c>
      <c r="D9" s="59" t="s">
        <v>62</v>
      </c>
      <c r="E9" s="60">
        <f>C9/10.764</f>
        <v>20404.650919732445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21</v>
      </c>
      <c r="D13" s="66">
        <f>D12-C13</f>
        <v>79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I15" sqref="I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22000</v>
      </c>
      <c r="D3" s="22" t="s">
        <v>75</v>
      </c>
      <c r="E3" s="6" t="s">
        <v>76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19300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21</v>
      </c>
      <c r="D7" s="24">
        <v>2024</v>
      </c>
    </row>
    <row r="8" spans="1:5" x14ac:dyDescent="0.25">
      <c r="A8" s="15" t="s">
        <v>18</v>
      </c>
      <c r="B8" s="23"/>
      <c r="C8" s="24">
        <f>C9-C7</f>
        <v>39</v>
      </c>
      <c r="D8" s="24">
        <v>2003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31.5</v>
      </c>
      <c r="D10" s="24"/>
    </row>
    <row r="11" spans="1:5" x14ac:dyDescent="0.25">
      <c r="A11" s="15"/>
      <c r="B11" s="25"/>
      <c r="C11" s="26">
        <f>C10%</f>
        <v>0.315</v>
      </c>
      <c r="D11" s="26"/>
    </row>
    <row r="12" spans="1:5" x14ac:dyDescent="0.25">
      <c r="A12" s="15" t="s">
        <v>21</v>
      </c>
      <c r="B12" s="18"/>
      <c r="C12" s="19">
        <f>C6*C11</f>
        <v>850.5</v>
      </c>
      <c r="D12" s="22"/>
    </row>
    <row r="13" spans="1:5" x14ac:dyDescent="0.25">
      <c r="A13" s="15" t="s">
        <v>22</v>
      </c>
      <c r="B13" s="18"/>
      <c r="C13" s="19">
        <f>C6-C12</f>
        <v>1849.5</v>
      </c>
      <c r="D13" s="22"/>
    </row>
    <row r="14" spans="1:5" x14ac:dyDescent="0.25">
      <c r="A14" s="15" t="s">
        <v>15</v>
      </c>
      <c r="B14" s="18"/>
      <c r="C14" s="19">
        <f>C5</f>
        <v>19300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C14+C13+0.5</f>
        <v>21150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BUA</v>
      </c>
      <c r="B18" s="7"/>
      <c r="C18" s="29">
        <v>1756</v>
      </c>
      <c r="D18" s="24"/>
    </row>
    <row r="19" spans="1:5" x14ac:dyDescent="0.25">
      <c r="A19" s="15" t="s">
        <v>73</v>
      </c>
      <c r="B19" s="6"/>
      <c r="C19" s="30">
        <f>C18*C16</f>
        <v>37139400</v>
      </c>
      <c r="D19" s="31"/>
      <c r="E19" s="66"/>
    </row>
    <row r="20" spans="1:5" x14ac:dyDescent="0.25">
      <c r="A20" s="15" t="s">
        <v>24</v>
      </c>
      <c r="C20" s="32">
        <f>C19*85%</f>
        <v>31568490</v>
      </c>
      <c r="D20" s="30"/>
    </row>
    <row r="21" spans="1:5" x14ac:dyDescent="0.25">
      <c r="A21" s="15" t="s">
        <v>25</v>
      </c>
      <c r="C21" s="32">
        <f>C19*70%</f>
        <v>25997580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4741200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C19*0.03/12</f>
        <v>92848.5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8"/>
  <sheetViews>
    <sheetView workbookViewId="0">
      <selection activeCell="E35" sqref="E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816.89789999999994</v>
      </c>
      <c r="C2" s="4">
        <f t="shared" ref="C2:C16" si="1">B2*1.2</f>
        <v>980.27747999999985</v>
      </c>
      <c r="D2" s="4">
        <f t="shared" ref="D2:D16" si="2">C2*1.2</f>
        <v>1176.3329759999997</v>
      </c>
      <c r="E2" s="5">
        <f t="shared" ref="E2:E16" si="3">R2</f>
        <v>20175000</v>
      </c>
      <c r="F2" s="4">
        <f t="shared" ref="F2:F15" si="4">ROUND((E2/B2),0)</f>
        <v>24697</v>
      </c>
      <c r="G2" s="73">
        <f t="shared" ref="G2:G15" si="5">ROUND((E2/C2),0)</f>
        <v>20581</v>
      </c>
      <c r="H2" s="73">
        <f t="shared" ref="H2:H15" si="6">ROUND((E2/D2),0)</f>
        <v>17151</v>
      </c>
      <c r="I2" s="73">
        <f t="shared" ref="I2:I15" si="7">T2</f>
        <v>14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91.07*10.764</f>
        <v>980.27747999999985</v>
      </c>
      <c r="Q2" s="7">
        <f t="shared" ref="Q2:Q5" si="9">P2/1.2</f>
        <v>816.89789999999994</v>
      </c>
      <c r="R2" s="74">
        <v>20175000</v>
      </c>
      <c r="S2" s="74" t="s">
        <v>90</v>
      </c>
      <c r="T2" s="7">
        <v>14</v>
      </c>
    </row>
    <row r="3" spans="1:20" x14ac:dyDescent="0.25">
      <c r="A3" s="4">
        <v>2</v>
      </c>
      <c r="B3" s="4">
        <f t="shared" si="0"/>
        <v>816.89789999999994</v>
      </c>
      <c r="C3" s="4">
        <f t="shared" si="1"/>
        <v>980.27747999999985</v>
      </c>
      <c r="D3" s="4">
        <f t="shared" si="2"/>
        <v>1176.3329759999997</v>
      </c>
      <c r="E3" s="5">
        <f t="shared" si="3"/>
        <v>19500000</v>
      </c>
      <c r="F3" s="4">
        <f t="shared" si="4"/>
        <v>23871</v>
      </c>
      <c r="G3" s="73">
        <f t="shared" si="5"/>
        <v>19892</v>
      </c>
      <c r="H3" s="73">
        <f t="shared" si="6"/>
        <v>16577</v>
      </c>
      <c r="I3" s="73">
        <f t="shared" si="7"/>
        <v>8</v>
      </c>
      <c r="J3" s="73">
        <f t="shared" si="8"/>
        <v>0</v>
      </c>
      <c r="K3" s="7"/>
      <c r="L3" s="7"/>
      <c r="M3" s="7"/>
      <c r="N3" s="7"/>
      <c r="O3" s="7">
        <v>0</v>
      </c>
      <c r="P3" s="7">
        <f>91.07*10.764</f>
        <v>980.27747999999985</v>
      </c>
      <c r="Q3" s="7">
        <f t="shared" si="9"/>
        <v>816.89789999999994</v>
      </c>
      <c r="R3" s="74">
        <v>19500000</v>
      </c>
      <c r="S3" s="74" t="s">
        <v>88</v>
      </c>
      <c r="T3" s="7">
        <v>8</v>
      </c>
    </row>
    <row r="4" spans="1:20" x14ac:dyDescent="0.25">
      <c r="A4" s="4">
        <v>3</v>
      </c>
      <c r="B4" s="4">
        <f t="shared" si="0"/>
        <v>816.98759999999993</v>
      </c>
      <c r="C4" s="4">
        <f t="shared" si="1"/>
        <v>980.38511999999992</v>
      </c>
      <c r="D4" s="4">
        <f t="shared" si="2"/>
        <v>1176.4621439999999</v>
      </c>
      <c r="E4" s="5">
        <f t="shared" si="3"/>
        <v>16500000</v>
      </c>
      <c r="F4" s="4">
        <f t="shared" si="4"/>
        <v>20196</v>
      </c>
      <c r="G4" s="4">
        <f t="shared" si="5"/>
        <v>16830</v>
      </c>
      <c r="H4" s="4">
        <f t="shared" si="6"/>
        <v>14025</v>
      </c>
      <c r="I4" s="4">
        <f t="shared" si="7"/>
        <v>2</v>
      </c>
      <c r="J4" s="4">
        <f t="shared" si="8"/>
        <v>0</v>
      </c>
      <c r="O4">
        <v>0</v>
      </c>
      <c r="P4">
        <f>91.08*10.764</f>
        <v>980.38511999999992</v>
      </c>
      <c r="Q4">
        <f t="shared" si="9"/>
        <v>816.98759999999993</v>
      </c>
      <c r="R4" s="2">
        <v>16500000</v>
      </c>
      <c r="S4" s="2" t="s">
        <v>89</v>
      </c>
      <c r="T4">
        <v>2</v>
      </c>
    </row>
    <row r="5" spans="1:20" x14ac:dyDescent="0.25">
      <c r="A5" s="4">
        <v>4</v>
      </c>
      <c r="B5" s="4">
        <f t="shared" si="0"/>
        <v>460</v>
      </c>
      <c r="C5" s="4">
        <f t="shared" si="1"/>
        <v>552</v>
      </c>
      <c r="D5" s="4">
        <f t="shared" si="2"/>
        <v>662.4</v>
      </c>
      <c r="E5" s="5">
        <f t="shared" si="3"/>
        <v>9300000</v>
      </c>
      <c r="F5" s="4">
        <f t="shared" si="4"/>
        <v>20217</v>
      </c>
      <c r="G5" s="4">
        <f t="shared" si="5"/>
        <v>16848</v>
      </c>
      <c r="H5" s="4">
        <f t="shared" si="6"/>
        <v>14040</v>
      </c>
      <c r="I5" s="4">
        <f t="shared" si="7"/>
        <v>3</v>
      </c>
      <c r="J5" s="4">
        <f t="shared" si="8"/>
        <v>0</v>
      </c>
      <c r="O5">
        <v>0</v>
      </c>
      <c r="P5">
        <v>552</v>
      </c>
      <c r="Q5">
        <f t="shared" si="9"/>
        <v>460</v>
      </c>
      <c r="R5" s="2">
        <v>9300000</v>
      </c>
      <c r="S5" s="2" t="s">
        <v>91</v>
      </c>
      <c r="T5">
        <v>3</v>
      </c>
    </row>
    <row r="6" spans="1:20" x14ac:dyDescent="0.25">
      <c r="A6" s="4">
        <v>5</v>
      </c>
      <c r="B6" s="4">
        <f t="shared" si="0"/>
        <v>1900</v>
      </c>
      <c r="C6" s="4">
        <f t="shared" si="1"/>
        <v>2280</v>
      </c>
      <c r="D6" s="4">
        <f t="shared" si="2"/>
        <v>2736</v>
      </c>
      <c r="E6" s="5">
        <f t="shared" si="3"/>
        <v>48000000</v>
      </c>
      <c r="F6" s="4">
        <f t="shared" si="4"/>
        <v>25263</v>
      </c>
      <c r="G6" s="73">
        <f t="shared" si="5"/>
        <v>21053</v>
      </c>
      <c r="H6" s="73">
        <f t="shared" si="6"/>
        <v>17544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:P10" si="10">O6/1.2</f>
        <v>0</v>
      </c>
      <c r="Q6" s="7">
        <v>1900</v>
      </c>
      <c r="R6" s="74">
        <v>48000000</v>
      </c>
      <c r="S6" s="2"/>
    </row>
    <row r="7" spans="1:20" x14ac:dyDescent="0.25">
      <c r="A7" s="4">
        <v>6</v>
      </c>
      <c r="B7" s="4">
        <f t="shared" si="0"/>
        <v>1700</v>
      </c>
      <c r="C7" s="4">
        <f t="shared" si="1"/>
        <v>2040</v>
      </c>
      <c r="D7" s="4">
        <f t="shared" si="2"/>
        <v>2448</v>
      </c>
      <c r="E7" s="5">
        <f t="shared" si="3"/>
        <v>48000000</v>
      </c>
      <c r="F7" s="4">
        <f t="shared" si="4"/>
        <v>28235</v>
      </c>
      <c r="G7" s="73">
        <f t="shared" si="5"/>
        <v>23529</v>
      </c>
      <c r="H7" s="73">
        <f t="shared" si="6"/>
        <v>19608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1700</v>
      </c>
      <c r="R7" s="74">
        <v>48000000</v>
      </c>
      <c r="S7" s="2"/>
    </row>
    <row r="8" spans="1:20" x14ac:dyDescent="0.25">
      <c r="A8" s="4">
        <v>7</v>
      </c>
      <c r="B8" s="4">
        <f t="shared" si="0"/>
        <v>980</v>
      </c>
      <c r="C8" s="4">
        <f t="shared" si="1"/>
        <v>1176</v>
      </c>
      <c r="D8" s="4">
        <f t="shared" si="2"/>
        <v>1411.2</v>
      </c>
      <c r="E8" s="5">
        <f t="shared" si="3"/>
        <v>23800000</v>
      </c>
      <c r="F8" s="4">
        <f t="shared" si="4"/>
        <v>24286</v>
      </c>
      <c r="G8" s="4">
        <f t="shared" si="5"/>
        <v>20238</v>
      </c>
      <c r="H8" s="4">
        <f t="shared" si="6"/>
        <v>16865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980</v>
      </c>
      <c r="R8" s="2">
        <v>23800000</v>
      </c>
      <c r="S8" s="2"/>
    </row>
    <row r="9" spans="1:20" x14ac:dyDescent="0.25">
      <c r="A9" s="4">
        <v>8</v>
      </c>
      <c r="B9" s="4">
        <f t="shared" si="0"/>
        <v>1000</v>
      </c>
      <c r="C9" s="4">
        <f t="shared" si="1"/>
        <v>1200</v>
      </c>
      <c r="D9" s="4">
        <f t="shared" si="2"/>
        <v>1440</v>
      </c>
      <c r="E9" s="5">
        <f t="shared" si="3"/>
        <v>30000000</v>
      </c>
      <c r="F9" s="4">
        <f t="shared" si="4"/>
        <v>30000</v>
      </c>
      <c r="G9" s="73">
        <f t="shared" si="5"/>
        <v>25000</v>
      </c>
      <c r="H9" s="73">
        <f t="shared" si="6"/>
        <v>20833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1000</v>
      </c>
      <c r="R9" s="74">
        <v>30000000</v>
      </c>
      <c r="S9" s="2"/>
    </row>
    <row r="10" spans="1:20" x14ac:dyDescent="0.25">
      <c r="A10" s="4">
        <v>9</v>
      </c>
      <c r="B10" s="4">
        <f t="shared" si="0"/>
        <v>850</v>
      </c>
      <c r="C10" s="4">
        <f t="shared" si="1"/>
        <v>1020</v>
      </c>
      <c r="D10" s="4">
        <f t="shared" si="2"/>
        <v>1224</v>
      </c>
      <c r="E10" s="5">
        <f t="shared" si="3"/>
        <v>20500000</v>
      </c>
      <c r="F10" s="4">
        <f t="shared" si="4"/>
        <v>24118</v>
      </c>
      <c r="G10" s="4">
        <f t="shared" si="5"/>
        <v>20098</v>
      </c>
      <c r="H10" s="4">
        <f t="shared" si="6"/>
        <v>16748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850</v>
      </c>
      <c r="R10" s="2">
        <v>20500000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92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 t="s">
        <v>85</v>
      </c>
      <c r="F28" s="53" t="s">
        <v>84</v>
      </c>
      <c r="G28" s="53"/>
    </row>
    <row r="29" spans="1:19" s="10" customFormat="1" x14ac:dyDescent="0.25">
      <c r="C29" s="68" t="s">
        <v>1</v>
      </c>
      <c r="D29" s="68">
        <v>1600000</v>
      </c>
      <c r="F29" s="53" t="s">
        <v>71</v>
      </c>
      <c r="G29" s="53"/>
      <c r="H29" s="10" t="e">
        <f>G29/G28</f>
        <v>#DIV/0!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/>
      <c r="D31" s="71"/>
      <c r="F31" s="71" t="s">
        <v>73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9" s="10" customFormat="1" x14ac:dyDescent="0.25">
      <c r="C33" s="71"/>
      <c r="D33" s="71"/>
      <c r="F33" s="71" t="s">
        <v>25</v>
      </c>
      <c r="G33" s="71">
        <f>G31*80%</f>
        <v>0</v>
      </c>
    </row>
    <row r="34" spans="3:9" s="10" customFormat="1" x14ac:dyDescent="0.25">
      <c r="C34" s="71"/>
      <c r="D34" s="71"/>
    </row>
    <row r="35" spans="3:9" s="10" customFormat="1" x14ac:dyDescent="0.25">
      <c r="F35" s="10" t="s">
        <v>86</v>
      </c>
      <c r="G35" s="10" t="s">
        <v>76</v>
      </c>
      <c r="H35" s="10" t="s">
        <v>87</v>
      </c>
    </row>
    <row r="36" spans="3:9" s="10" customFormat="1" x14ac:dyDescent="0.25">
      <c r="F36" s="10">
        <v>243</v>
      </c>
      <c r="G36" s="10">
        <v>969</v>
      </c>
      <c r="H36" s="10">
        <v>781</v>
      </c>
      <c r="I36" s="10">
        <f>G36/H36</f>
        <v>1.2407170294494239</v>
      </c>
    </row>
    <row r="37" spans="3:9" s="10" customFormat="1" x14ac:dyDescent="0.25">
      <c r="F37" s="10">
        <v>253</v>
      </c>
      <c r="G37" s="10">
        <v>787</v>
      </c>
      <c r="H37" s="10">
        <v>645</v>
      </c>
      <c r="I37" s="10">
        <f>G37/H37</f>
        <v>1.22015503875969</v>
      </c>
    </row>
    <row r="38" spans="3:9" s="10" customFormat="1" x14ac:dyDescent="0.25">
      <c r="G38" s="10">
        <f>SUM(G36:G37)</f>
        <v>1756</v>
      </c>
      <c r="H38" s="10">
        <f>SUM(H36:H37)</f>
        <v>1426</v>
      </c>
      <c r="I38" s="10">
        <f>G38/H38</f>
        <v>1.2314165497896212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>
      <selection activeCell="I58" sqref="I5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2024-02-05T11:05:46Z</dcterms:modified>
</cp:coreProperties>
</file>