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E17BF26-93F5-4803-9EF7-2542229B48E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C31" i="1"/>
  <c r="C32" i="1"/>
  <c r="C30" i="1"/>
  <c r="J30" i="1" s="1"/>
  <c r="J29" i="1"/>
  <c r="J28" i="1"/>
  <c r="F5" i="1"/>
  <c r="H3" i="1" l="1"/>
  <c r="J32" i="1" l="1"/>
  <c r="D41" i="1"/>
  <c r="J33" i="1" l="1"/>
  <c r="J31" i="1" l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B10" i="1" l="1"/>
  <c r="B5" i="1" l="1"/>
  <c r="B11" i="1" l="1"/>
  <c r="B6" i="1"/>
  <c r="B14" i="1"/>
  <c r="B12" i="1" l="1"/>
  <c r="B13" i="1" s="1"/>
  <c r="B15" i="1" l="1"/>
  <c r="B17" i="1" l="1"/>
  <c r="B22" i="1" l="1"/>
  <c r="B20" i="1"/>
  <c r="B19" i="1"/>
  <c r="B18" i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<sst xmlns="http://schemas.openxmlformats.org/spreadsheetml/2006/main" count="32" uniqueCount="29">
  <si>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</si>
  <si>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</si>
  <si>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</si>
  <si>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</si>
  <si>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</si>
  <si>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</si>
  <si>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</si>
  <si>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</si>
  <si>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</si>
  <si>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</si>
  <si>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</si>
  <si>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</si>
  <si>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</si>
  <si>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</si>
  <si>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</si>
  <si>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</si>
  <si>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</si>
  <si>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</si>
  <si>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</si>
  <si>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</si>
  <si>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</si>
  <si>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</si>
  <si>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</si>
  <si>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</si>
  <si>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</si>
  <si>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</si>
  <si>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Measurement Carpet</t>
  </si>
  <si>
    <t>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</si>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</sst>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43" fontId="15" fillId="0" borderId="1" xfId="0" applyNumberFormat="1" applyFont="1" applyBorder="1"/>
    <xf numFmtId="43" fontId="16" fillId="0" borderId="0" xfId="1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11" fillId="0" borderId="1" xfId="1" applyNumberFormat="1" applyFont="1" applyBorder="1"/>
    <xf numFmtId="10" fontId="11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10C36-3E6B-48C7-B10F-5CBB2FBC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91748-21B0-4D8C-B8D4-F63A1D16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5B8BE-5C42-40BD-8B86-AB4E04097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F95B6-6557-4AAB-A21D-0B62145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A9A195-FE5C-40B2-B9F1-7D336018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326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458540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9AE44-D319-4BFC-9363-BDB0148A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2540" cy="6525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/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8000</v>
      </c>
      <c r="C3" s="36"/>
      <c r="D3" s="33"/>
      <c r="E3" s="10"/>
      <c r="F3" s="5">
        <v>2015</v>
      </c>
      <c r="G3" s="7">
        <v>2024</v>
      </c>
      <c r="H3" s="8">
        <f>G3-F3</f>
        <v>9</v>
      </c>
      <c r="M3" s="7"/>
      <c r="N3" s="8"/>
      <c r="O3" s="6"/>
    </row>
    <row r="4" spans="1:15" ht="33" x14ac:dyDescent="0.3">
      <c r="A4" s="26" t="s">
        <v>1</v>
      </c>
      <c r="B4" s="36">
        <v>2500</v>
      </c>
      <c r="C4" s="36"/>
      <c r="D4" s="33"/>
      <c r="E4" s="10"/>
      <c r="F4" s="9" t="s">
        <v>24</v>
      </c>
      <c r="G4" t="s">
        <v>27</v>
      </c>
      <c r="H4" s="8"/>
      <c r="L4" s="50"/>
      <c r="M4" s="7"/>
      <c r="N4" s="8"/>
      <c r="O4" s="6"/>
    </row>
    <row r="5" spans="1:15" ht="16.5" x14ac:dyDescent="0.3">
      <c r="A5" s="25" t="s">
        <v>2</v>
      </c>
      <c r="B5" s="36">
        <f>B3-B4</f>
        <v>5500</v>
      </c>
      <c r="C5" s="36"/>
      <c r="D5" s="33"/>
      <c r="E5" s="15"/>
      <c r="F5" s="20">
        <f>G5*1.2</f>
        <v>510</v>
      </c>
      <c r="G5" s="49">
        <v>425</v>
      </c>
      <c r="H5" s="21"/>
      <c r="I5" s="10"/>
      <c r="M5" s="7"/>
      <c r="N5" s="8"/>
      <c r="O5" s="6"/>
    </row>
    <row r="6" spans="1:15" ht="16.5" x14ac:dyDescent="0.3">
      <c r="A6" s="25" t="s">
        <v>3</v>
      </c>
      <c r="B6" s="36">
        <f>B4</f>
        <v>2500</v>
      </c>
      <c r="C6" s="36"/>
      <c r="D6" s="33"/>
      <c r="E6" s="33"/>
      <c r="F6" s="33"/>
      <c r="G6" s="49"/>
      <c r="H6" s="21"/>
      <c r="I6" s="51"/>
      <c r="J6" s="51"/>
      <c r="M6" s="7"/>
      <c r="N6" s="8"/>
      <c r="O6" s="6"/>
    </row>
    <row r="7" spans="1:15" ht="16.5" x14ac:dyDescent="0.3">
      <c r="A7" s="25" t="s">
        <v>4</v>
      </c>
      <c r="B7" s="27">
        <v>9</v>
      </c>
      <c r="C7" s="27"/>
      <c r="D7" s="42"/>
      <c r="E7" s="56"/>
      <c r="F7" s="33"/>
      <c r="G7" s="49"/>
      <c r="H7" s="19"/>
      <c r="I7" s="51"/>
      <c r="J7" s="51"/>
      <c r="M7" s="52"/>
      <c r="N7" s="53"/>
      <c r="O7" s="6"/>
    </row>
    <row r="8" spans="1:15" ht="16.5" x14ac:dyDescent="0.3">
      <c r="A8" s="25" t="s">
        <v>5</v>
      </c>
      <c r="B8" s="27">
        <f>B9-B7</f>
        <v>51</v>
      </c>
      <c r="C8" s="27"/>
      <c r="D8" s="43"/>
      <c r="E8" s="56"/>
      <c r="F8" s="33"/>
      <c r="G8" s="10"/>
      <c r="H8" s="19"/>
      <c r="I8" s="51"/>
      <c r="J8" s="51"/>
      <c r="M8" s="52"/>
      <c r="N8" s="53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56"/>
      <c r="F9" s="48"/>
      <c r="G9" s="38"/>
      <c r="H9" s="20"/>
      <c r="I9" s="51"/>
      <c r="J9" s="51"/>
      <c r="K9" s="12"/>
      <c r="L9" s="12"/>
      <c r="M9" s="11"/>
      <c r="N9" s="53"/>
      <c r="O9" s="6"/>
    </row>
    <row r="10" spans="1:15" ht="33" x14ac:dyDescent="0.3">
      <c r="A10" s="26" t="s">
        <v>7</v>
      </c>
      <c r="B10" s="27">
        <f>90*B7/B9</f>
        <v>13.5</v>
      </c>
      <c r="C10" s="27"/>
      <c r="D10" s="42"/>
      <c r="E10" s="56"/>
      <c r="F10" s="33"/>
      <c r="G10" s="18"/>
      <c r="H10" s="20"/>
      <c r="I10" s="51"/>
      <c r="J10" s="51"/>
      <c r="K10" s="12"/>
      <c r="L10" s="12"/>
      <c r="M10" s="11"/>
      <c r="N10" s="53"/>
      <c r="O10" s="6"/>
    </row>
    <row r="11" spans="1:15" ht="16.5" x14ac:dyDescent="0.3">
      <c r="A11" s="25"/>
      <c r="B11" s="37">
        <f>B10%</f>
        <v>0.13500000000000001</v>
      </c>
      <c r="C11" s="37"/>
      <c r="D11" s="44"/>
      <c r="E11" s="57"/>
      <c r="F11" s="33"/>
      <c r="G11" s="19"/>
      <c r="H11" s="20"/>
      <c r="I11" s="51"/>
      <c r="J11" s="51"/>
      <c r="K11" s="12"/>
      <c r="L11" s="12"/>
      <c r="M11" s="11"/>
      <c r="N11" s="54"/>
      <c r="O11" s="6"/>
    </row>
    <row r="12" spans="1:15" ht="16.5" x14ac:dyDescent="0.3">
      <c r="A12" s="25" t="s">
        <v>8</v>
      </c>
      <c r="B12" s="36">
        <f>B6*B11</f>
        <v>337.5</v>
      </c>
      <c r="C12" s="36"/>
      <c r="D12" s="45"/>
      <c r="E12" s="47"/>
      <c r="F12" s="33"/>
      <c r="G12" s="19"/>
      <c r="H12" s="20"/>
      <c r="I12" s="55"/>
      <c r="J12" s="51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2162.5</v>
      </c>
      <c r="C13" s="36"/>
      <c r="D13" s="45"/>
      <c r="E13" s="1"/>
      <c r="F13" s="10" t="s">
        <v>26</v>
      </c>
      <c r="G13" s="20"/>
      <c r="H13" s="20"/>
      <c r="I13" s="51"/>
      <c r="J13" s="51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5500</v>
      </c>
      <c r="C14" s="36"/>
      <c r="D14" s="33"/>
      <c r="E14" s="10"/>
      <c r="F14" s="12"/>
      <c r="H14" s="20"/>
      <c r="I14" s="51"/>
      <c r="J14" s="51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7662.5</v>
      </c>
      <c r="C15" s="36"/>
      <c r="D15" s="33"/>
      <c r="E15" s="10"/>
      <c r="F15" s="20"/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425</v>
      </c>
      <c r="C16" s="28"/>
      <c r="D16" s="29"/>
      <c r="F16" s="20"/>
      <c r="G16" s="23"/>
      <c r="H16" s="19"/>
      <c r="I16" s="10"/>
      <c r="N16" s="53"/>
      <c r="O16" s="6"/>
    </row>
    <row r="17" spans="1:15" ht="16.5" x14ac:dyDescent="0.3">
      <c r="A17" s="25" t="s">
        <v>11</v>
      </c>
      <c r="B17" s="30">
        <f>B15*B16</f>
        <v>3256562.5</v>
      </c>
      <c r="C17" s="30"/>
      <c r="D17" s="31"/>
      <c r="E17" s="10"/>
      <c r="F17" s="20"/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2930906.25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x14ac:dyDescent="0.3">
      <c r="A19" s="25" t="s">
        <v>25</v>
      </c>
      <c r="B19" s="30">
        <f>B17*0.85</f>
        <v>2768078.125</v>
      </c>
      <c r="C19" s="30"/>
      <c r="D19" s="31"/>
      <c r="E19" s="10"/>
      <c r="F19" s="20"/>
      <c r="G19" s="20"/>
      <c r="H19" s="19"/>
      <c r="I19" s="10"/>
      <c r="N19" s="19"/>
      <c r="O19" s="10"/>
    </row>
    <row r="20" spans="1:15" ht="16.5" x14ac:dyDescent="0.3">
      <c r="A20" s="25" t="s">
        <v>28</v>
      </c>
      <c r="B20" s="30">
        <f>B17*0.7</f>
        <v>2279593.75</v>
      </c>
      <c r="C20" s="30"/>
      <c r="D20" s="31"/>
      <c r="E20" s="10"/>
      <c r="F20" s="20"/>
      <c r="G20" s="20"/>
      <c r="H20" s="19"/>
      <c r="I20" s="10"/>
      <c r="N20" s="19"/>
      <c r="O20" s="10"/>
    </row>
    <row r="21" spans="1:15" ht="16.5" x14ac:dyDescent="0.3">
      <c r="A21" s="25" t="s">
        <v>12</v>
      </c>
      <c r="B21" s="32">
        <f>510*B4</f>
        <v>1275000</v>
      </c>
      <c r="C21" s="32"/>
      <c r="D21" s="33"/>
      <c r="E21" s="10"/>
      <c r="F21" s="10"/>
      <c r="G21" s="10"/>
    </row>
    <row r="22" spans="1:15" ht="16.5" x14ac:dyDescent="0.3">
      <c r="A22" s="27" t="s">
        <v>16</v>
      </c>
      <c r="B22" s="40">
        <f>B17*0.025/12</f>
        <v>6784.505208333333</v>
      </c>
      <c r="C22" s="32"/>
      <c r="D22" s="32"/>
      <c r="E22" s="10"/>
    </row>
    <row r="23" spans="1:15" x14ac:dyDescent="0.25">
      <c r="B23" s="17"/>
      <c r="C23" s="17"/>
      <c r="D23" s="10"/>
    </row>
    <row r="24" spans="1:15" x14ac:dyDescent="0.25">
      <c r="B24" s="17"/>
      <c r="C24" s="17"/>
    </row>
    <row r="26" spans="1:15" x14ac:dyDescent="0.25">
      <c r="D26" t="s">
        <v>14</v>
      </c>
    </row>
    <row r="27" spans="1:15" x14ac:dyDescent="0.25">
      <c r="B27" s="46" t="s">
        <v>20</v>
      </c>
      <c r="C27" s="46" t="s">
        <v>15</v>
      </c>
      <c r="D27" s="14" t="s">
        <v>21</v>
      </c>
      <c r="E27" s="14"/>
      <c r="F27" s="14" t="s">
        <v>11</v>
      </c>
      <c r="G27" s="14" t="s">
        <v>17</v>
      </c>
      <c r="H27" s="14" t="s">
        <v>18</v>
      </c>
      <c r="I27" s="14" t="s">
        <v>19</v>
      </c>
      <c r="J27" s="14"/>
    </row>
    <row r="28" spans="1:15" ht="17.25" x14ac:dyDescent="0.3">
      <c r="B28" s="46"/>
      <c r="C28" s="46">
        <v>555</v>
      </c>
      <c r="D28" s="14">
        <v>890</v>
      </c>
      <c r="E28" s="14"/>
      <c r="F28" s="14">
        <v>3550000</v>
      </c>
      <c r="G28" s="15">
        <f t="shared" ref="G28:G34" si="0">F28/C28</f>
        <v>6396.3963963963961</v>
      </c>
      <c r="H28" s="15">
        <f>F28/D28</f>
        <v>3988.7640449438204</v>
      </c>
      <c r="I28" s="15" t="e">
        <f t="shared" ref="I28:I34" si="1">F28/B28</f>
        <v>#DIV/0!</v>
      </c>
      <c r="J28" s="14">
        <f>D28/C28</f>
        <v>1.6036036036036037</v>
      </c>
      <c r="K28" s="24"/>
    </row>
    <row r="29" spans="1:15" ht="17.25" x14ac:dyDescent="0.3">
      <c r="B29" s="46"/>
      <c r="C29" s="46">
        <v>410</v>
      </c>
      <c r="D29" s="14">
        <v>628</v>
      </c>
      <c r="E29" s="14"/>
      <c r="F29" s="14">
        <v>2800000</v>
      </c>
      <c r="G29" s="15">
        <f t="shared" si="0"/>
        <v>6829.2682926829266</v>
      </c>
      <c r="H29" s="15">
        <f>F29/D29</f>
        <v>4458.5987261146493</v>
      </c>
      <c r="I29" s="15" t="e">
        <f t="shared" si="1"/>
        <v>#DIV/0!</v>
      </c>
      <c r="J29" s="14">
        <f>D29/C29</f>
        <v>1.5317073170731708</v>
      </c>
      <c r="K29" s="24"/>
    </row>
    <row r="30" spans="1:15" x14ac:dyDescent="0.25">
      <c r="B30" s="46"/>
      <c r="C30" s="46">
        <f>D30/1.5</f>
        <v>422</v>
      </c>
      <c r="D30" s="14">
        <v>633</v>
      </c>
      <c r="E30" s="14"/>
      <c r="F30" s="14">
        <v>3000000</v>
      </c>
      <c r="G30" s="15">
        <f t="shared" si="0"/>
        <v>7109.004739336493</v>
      </c>
      <c r="H30" s="15">
        <f t="shared" ref="H30:H34" si="2">F30/D30</f>
        <v>4739.336492890995</v>
      </c>
      <c r="I30" s="15" t="e">
        <f t="shared" si="1"/>
        <v>#DIV/0!</v>
      </c>
      <c r="J30" s="14">
        <f>D30/C30</f>
        <v>1.5</v>
      </c>
    </row>
    <row r="31" spans="1:15" x14ac:dyDescent="0.25">
      <c r="B31" s="46"/>
      <c r="C31" s="46">
        <f>D31/1.5</f>
        <v>542</v>
      </c>
      <c r="D31" s="14">
        <v>813</v>
      </c>
      <c r="E31" s="14"/>
      <c r="F31" s="15">
        <v>4000000</v>
      </c>
      <c r="G31" s="15">
        <f t="shared" si="0"/>
        <v>7380.0738007380078</v>
      </c>
      <c r="H31" s="15">
        <f t="shared" si="2"/>
        <v>4920.0492004920052</v>
      </c>
      <c r="I31" s="15" t="e">
        <f t="shared" si="1"/>
        <v>#DIV/0!</v>
      </c>
      <c r="J31" s="14">
        <f t="shared" ref="J31:J33" si="3">D31/C31</f>
        <v>1.5</v>
      </c>
    </row>
    <row r="32" spans="1:15" x14ac:dyDescent="0.25">
      <c r="B32" s="46"/>
      <c r="C32" s="46">
        <f>D32/1.5</f>
        <v>588</v>
      </c>
      <c r="D32" s="14">
        <v>882</v>
      </c>
      <c r="E32" s="14"/>
      <c r="F32" s="15">
        <v>4100000</v>
      </c>
      <c r="G32" s="15">
        <f t="shared" si="0"/>
        <v>6972.7891156462583</v>
      </c>
      <c r="H32" s="15">
        <f t="shared" si="2"/>
        <v>4648.5260770975055</v>
      </c>
      <c r="I32" s="15" t="e">
        <f t="shared" si="1"/>
        <v>#DIV/0!</v>
      </c>
      <c r="J32" s="14">
        <f>B32/C32</f>
        <v>0</v>
      </c>
    </row>
    <row r="33" spans="1:10" x14ac:dyDescent="0.25">
      <c r="B33" s="46"/>
      <c r="C33" s="46">
        <v>440</v>
      </c>
      <c r="D33" s="14">
        <v>640</v>
      </c>
      <c r="E33" s="14"/>
      <c r="F33" s="15">
        <v>3500000</v>
      </c>
      <c r="G33" s="15">
        <f t="shared" si="0"/>
        <v>7954.545454545455</v>
      </c>
      <c r="H33" s="15">
        <f t="shared" si="2"/>
        <v>5468.75</v>
      </c>
      <c r="I33" s="15" t="e">
        <f t="shared" si="1"/>
        <v>#DIV/0!</v>
      </c>
      <c r="J33" s="14">
        <f t="shared" si="3"/>
        <v>1.4545454545454546</v>
      </c>
    </row>
    <row r="34" spans="1:10" x14ac:dyDescent="0.25">
      <c r="B34" s="46"/>
      <c r="C34" s="46"/>
      <c r="D34" s="14"/>
      <c r="E34" s="14"/>
      <c r="F34" s="14"/>
      <c r="G34" s="15" t="e">
        <f t="shared" si="0"/>
        <v>#DIV/0!</v>
      </c>
      <c r="H34" s="15" t="e">
        <f t="shared" si="2"/>
        <v>#DIV/0!</v>
      </c>
      <c r="I34" s="15" t="e">
        <f t="shared" si="1"/>
        <v>#DIV/0!</v>
      </c>
      <c r="J34" s="14"/>
    </row>
    <row r="35" spans="1:10" x14ac:dyDescent="0.25">
      <c r="B35" s="13" t="s">
        <v>22</v>
      </c>
    </row>
    <row r="36" spans="1:10" x14ac:dyDescent="0.25">
      <c r="B36" s="46"/>
      <c r="C36" s="46"/>
      <c r="D36" s="14" t="e">
        <f t="shared" ref="D36:D41" si="4">C36/B36</f>
        <v>#DIV/0!</v>
      </c>
      <c r="E36" s="14">
        <v>767000</v>
      </c>
      <c r="F36" s="14">
        <v>30000</v>
      </c>
      <c r="G36" s="15">
        <f>F36+E36+C36</f>
        <v>797000</v>
      </c>
      <c r="H36" s="14" t="e">
        <f>G36/B36</f>
        <v>#DIV/0!</v>
      </c>
      <c r="I36" s="15"/>
      <c r="J36" s="14"/>
    </row>
    <row r="37" spans="1:10" x14ac:dyDescent="0.25">
      <c r="B37" s="46"/>
      <c r="C37" s="46"/>
      <c r="D37" s="14" t="e">
        <f t="shared" si="4"/>
        <v>#DIV/0!</v>
      </c>
      <c r="E37" s="14">
        <v>163600</v>
      </c>
      <c r="F37" s="14">
        <v>23400</v>
      </c>
      <c r="G37" s="15">
        <f>F37+E37+C37</f>
        <v>187000</v>
      </c>
      <c r="H37" s="14" t="e">
        <f>G37/B37</f>
        <v>#DIV/0!</v>
      </c>
      <c r="I37" s="15"/>
      <c r="J37" s="14"/>
    </row>
    <row r="38" spans="1:10" x14ac:dyDescent="0.25">
      <c r="B38" s="46"/>
      <c r="C38" s="46"/>
      <c r="D38" s="14" t="e">
        <f t="shared" si="4"/>
        <v>#DIV/0!</v>
      </c>
      <c r="E38" s="14">
        <v>240000</v>
      </c>
      <c r="F38" s="14">
        <v>30000</v>
      </c>
      <c r="G38" s="15">
        <f>F38+E38+C38</f>
        <v>270000</v>
      </c>
      <c r="H38" s="14" t="e">
        <f>G38/B38</f>
        <v>#DIV/0!</v>
      </c>
      <c r="I38" s="14"/>
      <c r="J38" s="14"/>
    </row>
    <row r="39" spans="1:10" ht="15.75" x14ac:dyDescent="0.25">
      <c r="A39" s="11"/>
      <c r="B39" s="46"/>
      <c r="C39" s="46"/>
      <c r="D39" s="14" t="e">
        <f t="shared" si="4"/>
        <v>#DIV/0!</v>
      </c>
      <c r="E39" s="14">
        <v>392000</v>
      </c>
      <c r="F39" s="14">
        <v>30000</v>
      </c>
      <c r="G39" s="15">
        <f>F39+E39+C39</f>
        <v>422000</v>
      </c>
      <c r="H39" s="14" t="e">
        <f>G39/B39</f>
        <v>#DIV/0!</v>
      </c>
      <c r="I39" s="14"/>
      <c r="J39" s="14"/>
    </row>
    <row r="40" spans="1:10" ht="15.75" x14ac:dyDescent="0.25">
      <c r="A40" s="11"/>
      <c r="B40" s="46"/>
      <c r="C40" s="46"/>
      <c r="D40" s="14" t="e">
        <f t="shared" si="4"/>
        <v>#DIV/0!</v>
      </c>
      <c r="E40" s="14">
        <v>288000</v>
      </c>
      <c r="F40" s="14">
        <v>30000</v>
      </c>
      <c r="G40" s="15">
        <f>F40+E40+C40</f>
        <v>318000</v>
      </c>
      <c r="H40" s="14" t="e">
        <f>G40/B40</f>
        <v>#DIV/0!</v>
      </c>
      <c r="I40" s="14"/>
      <c r="J40" s="14"/>
    </row>
    <row r="41" spans="1:10" ht="15.75" x14ac:dyDescent="0.25">
      <c r="A41" s="11"/>
      <c r="B41" s="46"/>
      <c r="C41" s="46"/>
      <c r="D41" s="14" t="e">
        <f t="shared" si="4"/>
        <v>#DIV/0!</v>
      </c>
      <c r="E41" s="14"/>
      <c r="F41" s="14"/>
      <c r="G41" s="14"/>
      <c r="H41" s="14"/>
      <c r="I41" s="14"/>
      <c r="J41" s="14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ht="15.75" x14ac:dyDescent="0.25">
      <c r="A45" s="11"/>
    </row>
    <row r="65" spans="4:6" x14ac:dyDescent="0.25">
      <c r="D65" s="10"/>
      <c r="E65" s="10"/>
      <c r="F65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72EF-BAAF-4FF5-857A-4483E3F0DE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BA0D-296D-48EB-B267-A4B4B4C25E7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2024-03-12T06:37:37Z</dcterms:modified>
</cp:coreProperties>
</file>