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UBI\Veer Nariman Road Branch\Dharmendra Ramakant Pandey\"/>
    </mc:Choice>
  </mc:AlternateContent>
  <xr:revisionPtr revIDLastSave="0" documentId="13_ncr:1_{BBF86760-C225-43FC-8B39-1EA707350697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3" i="4" l="1"/>
  <c r="D34" i="4"/>
  <c r="C5" i="25" l="1"/>
  <c r="C4" i="25"/>
  <c r="C3" i="25"/>
  <c r="Q2" i="4"/>
  <c r="B2" i="4" s="1"/>
  <c r="C2" i="4" s="1"/>
  <c r="Q3" i="4"/>
  <c r="B3" i="4" s="1"/>
  <c r="C3" i="4" s="1"/>
  <c r="D3" i="4" s="1"/>
  <c r="Q4" i="4"/>
  <c r="Q5" i="4"/>
  <c r="Q6" i="4"/>
  <c r="B6" i="4" s="1"/>
  <c r="C6" i="4" s="1"/>
  <c r="Q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<sst xmlns="http://schemas.openxmlformats.org/spreadsheetml/2006/main" count="134" uniqueCount="91">
  <si>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</si>
  <si>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</si>
  <si>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</si>
  <si>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</si>
  <si>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</si>
  <si>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</si>
  <si>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</si>
  <si>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</si>
  <si>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</si>
  <si>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</si>
  <si>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</si>
  <si>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</si>
  <si>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</si>
  <si>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</si>
  <si>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</si>
  <si>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</si>
  <si>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</si>
  <si>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</si>
  <si>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</si>
  <si>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</si>
  <si>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</si>
  <si>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</si>
  <si>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</si>
  <si>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</si>
  <si>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</si>
  <si>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</si>
  <si>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</si>
  <si>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</si>
  <si>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</si>
  <si>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</si>
  <si>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</si>
  <si>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</si>
  <si>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</si>
  <si>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</si>
  <si>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</si>
  <si>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</si>
  <si>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</si>
  <si>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</si>
  <si>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</si>
  <si>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</si>
  <si>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</si>
  <si>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</si>
  <si>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</si>
  <si>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</si>
  <si>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</si>
  <si>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</si>
  <si>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</si>
  <si>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</si>
  <si>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</si>
  <si>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</si>
  <si>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</si>
  <si>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</si>
  <si>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</si>
  <si>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</si>
  <si>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</si>
  <si>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</si>
  <si>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</si>
  <si>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</si>
  <si>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</si>
  <si>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</si>
  <si>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</si>
  <si>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</si>
  <si>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</si>
  <si>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</si>
  <si>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</si>
  <si>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</si>
  <si>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</si>
  <si>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</si>
  <si>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</si>
  <si>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</si>
  <si>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</si>
  <si>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</si>
  <si>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</si>
  <si>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</si>
  <si>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</si>
  <si>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</si>
  <si>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</si>
  <si>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</si>
  <si>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</si>
  <si>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</si>
  <si>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</si>
  <si>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</si>
  <si>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</si>
  <si>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</si>
  <si>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PREV VAL - 2022</t>
  </si>
  <si>
    <t>RATE</t>
  </si>
  <si>
    <t>IGR-02.11.23</t>
  </si>
  <si>
    <t>IGR-11.08.23</t>
  </si>
  <si>
    <t>IGR-17.02.23</t>
  </si>
  <si>
    <t>ACA</t>
  </si>
  <si>
    <t>YOC - 2004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</si>
</sst>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DA7F83-42EF-4B6C-A0E0-D7402FB173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BAEAAC-2F34-4CEF-AF00-FE3BE365E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5C6D9C-8D14-4971-BFAD-F903D9BDC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430897</xdr:colOff>
      <xdr:row>49</xdr:row>
      <xdr:rowOff>125072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F2AF1F-384C-4182-AC9A-58F7ABBE7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280497" cy="8935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392792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9BB703-D590-4F20-9182-B24C4C330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42392" cy="8916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B2D06C-A3C3-4D25-834D-89075B095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08970" cy="8916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N16" sqref="N1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256875.28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286275.28000000003</v>
      </c>
      <c r="D9" s="63" t="s">
        <v>62</v>
      </c>
      <c r="E9" s="64">
        <f>C9/10.764</f>
        <v>26595.622445187666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2004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20</v>
      </c>
      <c r="D13" s="70">
        <f>D12-C13</f>
        <v>80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G28" sqref="G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6800</v>
      </c>
      <c r="D3" s="24" t="s">
        <v>75</v>
      </c>
      <c r="E3" s="6" t="s">
        <v>76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4300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20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40</v>
      </c>
      <c r="D8" s="26">
        <v>2004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30</v>
      </c>
      <c r="D10" s="26"/>
      <c r="F10" s="19"/>
    </row>
    <row r="11" spans="1:6" x14ac:dyDescent="0.25">
      <c r="A11" s="16"/>
      <c r="B11" s="27"/>
      <c r="C11" s="28">
        <f>C10%</f>
        <v>0.3</v>
      </c>
      <c r="D11" s="28"/>
      <c r="F11" s="19"/>
    </row>
    <row r="12" spans="1:6" x14ac:dyDescent="0.25">
      <c r="A12" s="16" t="s">
        <v>21</v>
      </c>
      <c r="B12" s="20"/>
      <c r="C12" s="21">
        <f>C6*C11</f>
        <v>750</v>
      </c>
      <c r="D12" s="24"/>
      <c r="F12" s="19"/>
    </row>
    <row r="13" spans="1:6" x14ac:dyDescent="0.25">
      <c r="A13" s="16" t="s">
        <v>22</v>
      </c>
      <c r="B13" s="20"/>
      <c r="C13" s="21">
        <f>C6-C12</f>
        <v>1750</v>
      </c>
      <c r="D13" s="24"/>
      <c r="F13" s="19"/>
    </row>
    <row r="14" spans="1:6" x14ac:dyDescent="0.25">
      <c r="A14" s="16" t="s">
        <v>15</v>
      </c>
      <c r="B14" s="20"/>
      <c r="C14" s="21">
        <f>C5</f>
        <v>4300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6050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547</v>
      </c>
      <c r="D18" s="26"/>
      <c r="F18" s="19"/>
    </row>
    <row r="19" spans="1:6" x14ac:dyDescent="0.25">
      <c r="A19" s="16" t="s">
        <v>73</v>
      </c>
      <c r="B19" s="6"/>
      <c r="C19" s="32">
        <f>C18*C16</f>
        <v>3309350</v>
      </c>
      <c r="D19" s="33"/>
      <c r="E19" s="70"/>
      <c r="F19" s="34"/>
    </row>
    <row r="20" spans="1:6" x14ac:dyDescent="0.25">
      <c r="A20" s="16" t="s">
        <v>24</v>
      </c>
      <c r="C20" s="35">
        <f>C19*85%</f>
        <v>2812947.5</v>
      </c>
      <c r="D20" s="32"/>
      <c r="F20" s="19"/>
    </row>
    <row r="21" spans="1:6" x14ac:dyDescent="0.25">
      <c r="A21" s="16" t="s">
        <v>25</v>
      </c>
      <c r="C21" s="35">
        <f>C19*70%</f>
        <v>2316545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1367500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6894.479166666667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7" sqref="R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455.83333333333337</v>
      </c>
      <c r="C2" s="4">
        <f t="shared" ref="C2:C16" si="1">B2*1.2</f>
        <v>547</v>
      </c>
      <c r="D2" s="4">
        <f t="shared" ref="D2:D16" si="2">C2*1.2</f>
        <v>656.4</v>
      </c>
      <c r="E2" s="5">
        <f t="shared" ref="E2:E16" si="3">R2</f>
        <v>3000000</v>
      </c>
      <c r="F2" s="4">
        <f t="shared" ref="F2:F15" si="4">ROUND((E2/B2),0)</f>
        <v>6581</v>
      </c>
      <c r="G2" s="78">
        <f t="shared" ref="G2:G15" si="5">ROUND((E2/C2),0)</f>
        <v>5484</v>
      </c>
      <c r="H2" s="78">
        <f t="shared" ref="H2:H15" si="6">ROUND((E2/D2),0)</f>
        <v>4570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v>547</v>
      </c>
      <c r="Q2" s="7">
        <f t="shared" ref="Q2:Q10" si="9">P2/1.2</f>
        <v>455.83333333333337</v>
      </c>
      <c r="R2" s="79">
        <v>3000000</v>
      </c>
      <c r="S2" s="79" t="s">
        <v>86</v>
      </c>
    </row>
    <row r="3" spans="1:19" x14ac:dyDescent="0.25">
      <c r="A3" s="4">
        <v>2</v>
      </c>
      <c r="B3" s="4">
        <f t="shared" si="0"/>
        <v>669.34140000000002</v>
      </c>
      <c r="C3" s="4">
        <f t="shared" si="1"/>
        <v>803.20968000000005</v>
      </c>
      <c r="D3" s="4">
        <f t="shared" si="2"/>
        <v>963.85161600000004</v>
      </c>
      <c r="E3" s="5">
        <f t="shared" si="3"/>
        <v>4800000</v>
      </c>
      <c r="F3" s="4">
        <f t="shared" si="4"/>
        <v>7171</v>
      </c>
      <c r="G3" s="78">
        <f t="shared" si="5"/>
        <v>5976</v>
      </c>
      <c r="H3" s="78">
        <f t="shared" si="6"/>
        <v>4980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f>74.62*10.764</f>
        <v>803.20968000000005</v>
      </c>
      <c r="Q3" s="7">
        <f t="shared" si="9"/>
        <v>669.34140000000002</v>
      </c>
      <c r="R3" s="79">
        <v>4800000</v>
      </c>
      <c r="S3" s="79" t="s">
        <v>87</v>
      </c>
    </row>
    <row r="4" spans="1:19" x14ac:dyDescent="0.25">
      <c r="A4" s="4">
        <v>3</v>
      </c>
      <c r="B4" s="4">
        <f t="shared" si="0"/>
        <v>455.83333333333337</v>
      </c>
      <c r="C4" s="4">
        <f t="shared" si="1"/>
        <v>547</v>
      </c>
      <c r="D4" s="4">
        <f t="shared" si="2"/>
        <v>656.4</v>
      </c>
      <c r="E4" s="5">
        <f t="shared" si="3"/>
        <v>3400000</v>
      </c>
      <c r="F4" s="4">
        <f t="shared" si="4"/>
        <v>7459</v>
      </c>
      <c r="G4" s="78">
        <f t="shared" si="5"/>
        <v>6216</v>
      </c>
      <c r="H4" s="78">
        <f t="shared" si="6"/>
        <v>5180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v>547</v>
      </c>
      <c r="Q4" s="7">
        <f t="shared" si="9"/>
        <v>455.83333333333337</v>
      </c>
      <c r="R4" s="79">
        <v>3400000</v>
      </c>
      <c r="S4" s="79" t="s">
        <v>88</v>
      </c>
    </row>
    <row r="5" spans="1:19" x14ac:dyDescent="0.25">
      <c r="A5" s="4">
        <v>4</v>
      </c>
      <c r="B5" s="4">
        <f t="shared" si="0"/>
        <v>445.83333333333337</v>
      </c>
      <c r="C5" s="4">
        <f t="shared" si="1"/>
        <v>535</v>
      </c>
      <c r="D5" s="4">
        <f t="shared" si="2"/>
        <v>642</v>
      </c>
      <c r="E5" s="5">
        <f t="shared" si="3"/>
        <v>4200000</v>
      </c>
      <c r="F5" s="4">
        <f t="shared" si="4"/>
        <v>9421</v>
      </c>
      <c r="G5" s="78">
        <f t="shared" si="5"/>
        <v>7850</v>
      </c>
      <c r="H5" s="78">
        <f t="shared" si="6"/>
        <v>6542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v>535</v>
      </c>
      <c r="Q5" s="7">
        <f t="shared" si="9"/>
        <v>445.83333333333337</v>
      </c>
      <c r="R5" s="79">
        <v>4200000</v>
      </c>
      <c r="S5" s="2"/>
    </row>
    <row r="6" spans="1:19" x14ac:dyDescent="0.25">
      <c r="A6" s="4">
        <v>5</v>
      </c>
      <c r="B6" s="4">
        <f t="shared" si="0"/>
        <v>379.16666666666669</v>
      </c>
      <c r="C6" s="4">
        <f t="shared" si="1"/>
        <v>455</v>
      </c>
      <c r="D6" s="4">
        <f t="shared" si="2"/>
        <v>546</v>
      </c>
      <c r="E6" s="5">
        <f t="shared" si="3"/>
        <v>3000000</v>
      </c>
      <c r="F6" s="4">
        <f t="shared" si="4"/>
        <v>7912</v>
      </c>
      <c r="G6" s="78">
        <f t="shared" si="5"/>
        <v>6593</v>
      </c>
      <c r="H6" s="78">
        <f t="shared" si="6"/>
        <v>5495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v>455</v>
      </c>
      <c r="Q6" s="7">
        <f t="shared" si="9"/>
        <v>379.16666666666669</v>
      </c>
      <c r="R6" s="79">
        <v>3000000</v>
      </c>
      <c r="S6" s="2"/>
    </row>
    <row r="7" spans="1:19" x14ac:dyDescent="0.25">
      <c r="A7" s="4">
        <v>6</v>
      </c>
      <c r="B7" s="4">
        <f t="shared" si="0"/>
        <v>479.16666666666669</v>
      </c>
      <c r="C7" s="4">
        <f t="shared" si="1"/>
        <v>575</v>
      </c>
      <c r="D7" s="4">
        <f t="shared" si="2"/>
        <v>690</v>
      </c>
      <c r="E7" s="5">
        <f t="shared" si="3"/>
        <v>3500000</v>
      </c>
      <c r="F7" s="4">
        <f t="shared" si="4"/>
        <v>7304</v>
      </c>
      <c r="G7" s="78">
        <f t="shared" si="5"/>
        <v>6087</v>
      </c>
      <c r="H7" s="78">
        <f t="shared" si="6"/>
        <v>5072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v>575</v>
      </c>
      <c r="Q7" s="7">
        <f t="shared" si="9"/>
        <v>479.16666666666669</v>
      </c>
      <c r="R7" s="79">
        <v>3500000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ref="P8:P10" si="10">O8/1.2</f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90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/>
      <c r="F28" s="57" t="s">
        <v>89</v>
      </c>
      <c r="G28" s="57">
        <v>400</v>
      </c>
    </row>
    <row r="29" spans="1:19" s="10" customFormat="1" x14ac:dyDescent="0.25">
      <c r="C29" s="72" t="s">
        <v>1</v>
      </c>
      <c r="D29" s="72"/>
      <c r="F29" s="57" t="s">
        <v>71</v>
      </c>
      <c r="G29" s="57">
        <v>547</v>
      </c>
      <c r="H29" s="10">
        <f>G29/G28</f>
        <v>1.3674999999999999</v>
      </c>
    </row>
    <row r="30" spans="1:19" s="10" customFormat="1" x14ac:dyDescent="0.25">
      <c r="F30" s="57" t="s">
        <v>72</v>
      </c>
      <c r="G30" s="57"/>
    </row>
    <row r="31" spans="1:19" s="10" customFormat="1" x14ac:dyDescent="0.25">
      <c r="C31" s="75" t="s">
        <v>84</v>
      </c>
      <c r="D31" s="75"/>
      <c r="F31" s="75" t="s">
        <v>73</v>
      </c>
      <c r="G31" s="75">
        <f>G29*G30</f>
        <v>0</v>
      </c>
      <c r="H31" s="10" t="e">
        <f>G31/D29</f>
        <v>#DIV/0!</v>
      </c>
    </row>
    <row r="32" spans="1:19" s="10" customFormat="1" x14ac:dyDescent="0.25">
      <c r="C32" s="75" t="s">
        <v>76</v>
      </c>
      <c r="D32" s="75">
        <v>547</v>
      </c>
      <c r="F32" s="75" t="s">
        <v>24</v>
      </c>
      <c r="G32" s="75">
        <f>G31*90%</f>
        <v>0</v>
      </c>
    </row>
    <row r="33" spans="3:7" s="10" customFormat="1" x14ac:dyDescent="0.25">
      <c r="C33" s="75" t="s">
        <v>85</v>
      </c>
      <c r="D33" s="75">
        <v>5650</v>
      </c>
      <c r="F33" s="75" t="s">
        <v>25</v>
      </c>
      <c r="G33" s="75">
        <f>G31*80%</f>
        <v>0</v>
      </c>
    </row>
    <row r="34" spans="3:7" s="10" customFormat="1" x14ac:dyDescent="0.25">
      <c r="C34" s="75" t="s">
        <v>73</v>
      </c>
      <c r="D34" s="75">
        <f>D32*D33</f>
        <v>3090550</v>
      </c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2024-01-31T12:18:40Z</dcterms:modified>
</cp:coreProperties>
</file>