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filterPrivacy="1" defaultThemeVersion="124226"/>
  <xr:revisionPtr revIDLastSave="0" documentId="13_ncr:1_{1A5B3BAD-2778-46AB-BE2F-9890A4A67F99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  <sheet name="Sheet9" sheetId="12" r:id="rId2"/>
    <sheet name="Sheet6" sheetId="9" r:id="rId3"/>
    <sheet name="Sheet5" sheetId="8" r:id="rId4"/>
    <sheet name="Sheet4" sheetId="7" r:id="rId5"/>
    <sheet name="Sheet2" sheetId="5" r:id="rId6"/>
    <sheet name="Sheet3" sheetId="6" r:id="rId7"/>
    <sheet name="Sheet7" sheetId="10" r:id="rId8"/>
    <sheet name="Sheet8" sheetId="11" r:id="rId9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5" i="1" l="1"/>
  <c r="B36" i="1"/>
  <c r="B19" i="1"/>
  <c r="B35" i="1"/>
  <c r="B34" i="1"/>
  <c r="F5" i="1"/>
  <c r="G5" i="1"/>
  <c r="H3" i="1"/>
  <c r="J27" i="1"/>
  <c r="J30" i="1" l="1"/>
  <c r="D39" i="1"/>
  <c r="J26" i="1"/>
  <c r="J31" i="1" l="1"/>
  <c r="J29" i="1" l="1"/>
  <c r="J28" i="1"/>
  <c r="G38" i="1"/>
  <c r="H38" i="1" s="1"/>
  <c r="G37" i="1"/>
  <c r="H37" i="1" s="1"/>
  <c r="D38" i="1"/>
  <c r="D37" i="1"/>
  <c r="G36" i="1"/>
  <c r="G35" i="1"/>
  <c r="G34" i="1"/>
  <c r="G26" i="1" l="1"/>
  <c r="H26" i="1"/>
  <c r="G27" i="1"/>
  <c r="H27" i="1"/>
  <c r="G28" i="1"/>
  <c r="H28" i="1"/>
  <c r="G29" i="1"/>
  <c r="H29" i="1"/>
  <c r="G30" i="1"/>
  <c r="H30" i="1"/>
  <c r="G31" i="1"/>
  <c r="H31" i="1"/>
  <c r="G32" i="1"/>
  <c r="H32" i="1"/>
  <c r="H36" i="1"/>
  <c r="H35" i="1" l="1"/>
  <c r="H34" i="1"/>
  <c r="D35" i="1"/>
  <c r="I31" i="1" l="1"/>
  <c r="I30" i="1"/>
  <c r="I32" i="1"/>
  <c r="D36" i="1" l="1"/>
  <c r="I26" i="1"/>
  <c r="D34" i="1" l="1"/>
  <c r="I27" i="1"/>
  <c r="I28" i="1"/>
  <c r="I29" i="1"/>
  <c r="B8" i="1" l="1"/>
  <c r="B10" i="1" l="1"/>
  <c r="B5" i="1" l="1"/>
  <c r="B11" i="1" l="1"/>
  <c r="B6" i="1"/>
  <c r="B14" i="1"/>
  <c r="B12" i="1" l="1"/>
  <c r="B13" i="1" s="1"/>
  <c r="B15" i="1" l="1"/>
  <c r="B17" i="1" s="1"/>
  <c r="B20" i="1" s="1"/>
  <c r="B18" i="1" l="1"/>
</calcChain>
</file>

<file path=xl/sharedStrings.xml><?xml version="1.0" encoding="utf-8"?>
<sst xmlns="http://schemas.openxmlformats.org/spreadsheetml/2006/main" count="30" uniqueCount="28">
  <si>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</si>
  <si>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</si>
  <si>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</si>
  <si>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</si>
  <si>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</si>
  <si>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</si>
  <si>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</si>
  <si>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</si>
  <si>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</si>
  <si>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</si>
  <si>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</si>
  <si>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</si>
  <si>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</si>
  <si>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</si>
  <si>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</si>
  <si>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</si>
  <si>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</si>
  <si>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</si>
  <si>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</si>
  <si>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</si>
  <si>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>SBA</t>
  </si>
  <si>
    <t xml:space="preserve"> Built up Area</t>
  </si>
  <si>
    <t>IGR</t>
  </si>
  <si>
    <t>Area</t>
  </si>
  <si>
    <t>Agreement Built up</t>
  </si>
  <si>
    <t>RV</t>
  </si>
  <si>
    <t>Measurement Carpet</t>
  </si>
  <si>
    <t>Carpet Area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</si>
</sst>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(* #,##0.00_);_(* \(#,##0.00\);_(* &quot;-&quot;??_);_(@_)"/>
    <numFmt numFmtId="165" formatCode="_ * #,##0_ ;_ * \-#,##0_ ;_ * &quot;-&quot;??_ ;_ @_ "/>
  </numFmts>
  <fonts count="1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8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  <font>
      <sz val="11"/>
      <color rgb="FF000000"/>
      <name val="Arial Narrow"/>
      <family val="2"/>
    </font>
    <font>
      <sz val="8"/>
      <color rgb="FFFF000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58">
    <xf numFmtId="0" fontId="0" fillId="0" borderId="0" xfId="0"/>
    <xf numFmtId="43" fontId="0" fillId="0" borderId="0" xfId="1" applyFont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43" fontId="3" fillId="0" borderId="0" xfId="1" applyFont="1" applyBorder="1"/>
    <xf numFmtId="43" fontId="2" fillId="0" borderId="0" xfId="1" applyFont="1" applyBorder="1"/>
    <xf numFmtId="0" fontId="0" fillId="0" borderId="5" xfId="0" applyBorder="1" applyAlignment="1">
      <alignment wrapText="1"/>
    </xf>
    <xf numFmtId="43" fontId="0" fillId="0" borderId="0" xfId="0" applyNumberFormat="1"/>
    <xf numFmtId="0" fontId="4" fillId="0" borderId="0" xfId="0" applyFont="1"/>
    <xf numFmtId="0" fontId="5" fillId="0" borderId="0" xfId="0" applyFont="1"/>
    <xf numFmtId="0" fontId="7" fillId="0" borderId="0" xfId="0" applyFont="1"/>
    <xf numFmtId="0" fontId="0" fillId="0" borderId="1" xfId="0" applyBorder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43" fontId="3" fillId="0" borderId="0" xfId="1" applyFont="1" applyFill="1" applyBorder="1"/>
    <xf numFmtId="43" fontId="2" fillId="0" borderId="0" xfId="0" applyNumberFormat="1" applyFont="1"/>
    <xf numFmtId="43" fontId="5" fillId="0" borderId="0" xfId="0" applyNumberFormat="1" applyFont="1"/>
    <xf numFmtId="165" fontId="2" fillId="0" borderId="0" xfId="1" applyNumberFormat="1" applyFont="1" applyFill="1" applyBorder="1"/>
    <xf numFmtId="43" fontId="9" fillId="0" borderId="0" xfId="0" applyNumberFormat="1" applyFont="1"/>
    <xf numFmtId="43" fontId="10" fillId="0" borderId="0" xfId="0" applyNumberFormat="1" applyFont="1"/>
    <xf numFmtId="0" fontId="8" fillId="0" borderId="0" xfId="2" applyFill="1" applyBorder="1" applyAlignment="1" applyProtection="1"/>
    <xf numFmtId="0" fontId="11" fillId="0" borderId="1" xfId="0" applyFont="1" applyBorder="1"/>
    <xf numFmtId="0" fontId="11" fillId="0" borderId="1" xfId="0" applyFont="1" applyBorder="1" applyAlignment="1">
      <alignment wrapText="1"/>
    </xf>
    <xf numFmtId="0" fontId="13" fillId="0" borderId="1" xfId="0" applyFont="1" applyBorder="1"/>
    <xf numFmtId="0" fontId="12" fillId="0" borderId="1" xfId="0" applyFont="1" applyBorder="1"/>
    <xf numFmtId="0" fontId="14" fillId="0" borderId="1" xfId="0" applyFont="1" applyBorder="1"/>
    <xf numFmtId="43" fontId="12" fillId="0" borderId="1" xfId="0" applyNumberFormat="1" applyFont="1" applyBorder="1"/>
    <xf numFmtId="43" fontId="14" fillId="0" borderId="1" xfId="0" applyNumberFormat="1" applyFont="1" applyBorder="1"/>
    <xf numFmtId="43" fontId="13" fillId="0" borderId="1" xfId="0" applyNumberFormat="1" applyFont="1" applyBorder="1"/>
    <xf numFmtId="43" fontId="11" fillId="0" borderId="1" xfId="0" applyNumberFormat="1" applyFont="1" applyBorder="1"/>
    <xf numFmtId="0" fontId="7" fillId="0" borderId="3" xfId="0" applyFont="1" applyBorder="1"/>
    <xf numFmtId="0" fontId="12" fillId="0" borderId="1" xfId="0" applyFont="1" applyBorder="1" applyAlignment="1">
      <alignment horizontal="center" wrapText="1"/>
    </xf>
    <xf numFmtId="43" fontId="13" fillId="0" borderId="1" xfId="1" applyFont="1" applyFill="1" applyBorder="1"/>
    <xf numFmtId="10" fontId="13" fillId="0" borderId="1" xfId="0" applyNumberFormat="1" applyFont="1" applyBorder="1"/>
    <xf numFmtId="164" fontId="0" fillId="0" borderId="0" xfId="0" applyNumberFormat="1"/>
    <xf numFmtId="43" fontId="0" fillId="0" borderId="6" xfId="0" applyNumberFormat="1" applyBorder="1"/>
    <xf numFmtId="43" fontId="7" fillId="0" borderId="1" xfId="0" applyNumberFormat="1" applyFont="1" applyBorder="1"/>
    <xf numFmtId="0" fontId="12" fillId="0" borderId="1" xfId="0" applyFont="1" applyBorder="1" applyAlignment="1">
      <alignment horizontal="center"/>
    </xf>
    <xf numFmtId="0" fontId="11" fillId="0" borderId="1" xfId="1" applyNumberFormat="1" applyFont="1" applyFill="1" applyBorder="1"/>
    <xf numFmtId="164" fontId="11" fillId="0" borderId="1" xfId="1" applyNumberFormat="1" applyFont="1" applyFill="1" applyBorder="1"/>
    <xf numFmtId="10" fontId="11" fillId="0" borderId="1" xfId="1" applyNumberFormat="1" applyFont="1" applyFill="1" applyBorder="1"/>
    <xf numFmtId="43" fontId="11" fillId="0" borderId="1" xfId="1" applyFont="1" applyFill="1" applyBorder="1"/>
    <xf numFmtId="0" fontId="7" fillId="0" borderId="1" xfId="0" applyFont="1" applyBorder="1"/>
    <xf numFmtId="43" fontId="11" fillId="0" borderId="1" xfId="1" applyFont="1" applyBorder="1"/>
    <xf numFmtId="164" fontId="11" fillId="0" borderId="1" xfId="1" applyNumberFormat="1" applyFont="1" applyBorder="1"/>
    <xf numFmtId="43" fontId="15" fillId="0" borderId="1" xfId="0" applyNumberFormat="1" applyFont="1" applyBorder="1"/>
    <xf numFmtId="2" fontId="11" fillId="0" borderId="1" xfId="1" applyNumberFormat="1" applyFont="1" applyBorder="1"/>
    <xf numFmtId="43" fontId="16" fillId="0" borderId="0" xfId="1" applyFont="1" applyBorder="1"/>
    <xf numFmtId="0" fontId="0" fillId="0" borderId="0" xfId="0" applyAlignment="1">
      <alignment wrapText="1"/>
    </xf>
    <xf numFmtId="0" fontId="6" fillId="0" borderId="0" xfId="0" applyFont="1"/>
    <xf numFmtId="0" fontId="3" fillId="0" borderId="0" xfId="0" applyFont="1"/>
    <xf numFmtId="0" fontId="2" fillId="0" borderId="0" xfId="0" applyFont="1"/>
    <xf numFmtId="10" fontId="2" fillId="0" borderId="0" xfId="0" applyNumberFormat="1" applyFont="1"/>
    <xf numFmtId="43" fontId="6" fillId="0" borderId="0" xfId="0" applyNumberFormat="1" applyFont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8.png"/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24</xdr:col>
      <xdr:colOff>173516</xdr:colOff>
      <xdr:row>47</xdr:row>
      <xdr:rowOff>144145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823A52C-709F-4D40-8EAF-072C49D5DC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803916" cy="909764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28</xdr:col>
      <xdr:colOff>145277</xdr:colOff>
      <xdr:row>46</xdr:row>
      <xdr:rowOff>67907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354CBA8-E229-48B3-84C6-CA3EBB5A35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7214077" cy="883090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27</xdr:col>
      <xdr:colOff>516719</xdr:colOff>
      <xdr:row>46</xdr:row>
      <xdr:rowOff>58381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FD4B7E9-C50C-4B56-A3F4-30787D5953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975919" cy="882138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535261</xdr:colOff>
      <xdr:row>44</xdr:row>
      <xdr:rowOff>153591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5261F35-8F7D-4B74-9244-3B012F3046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336861" cy="853559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278220</xdr:colOff>
      <xdr:row>43</xdr:row>
      <xdr:rowOff>144038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5A249C7-F050-4A98-B6B7-163C518022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299020" cy="833553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192313</xdr:colOff>
      <xdr:row>46</xdr:row>
      <xdr:rowOff>67907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6FA56BF-6E43-4A83-AD61-E87DB96C7D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993913" cy="883090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191207</xdr:colOff>
      <xdr:row>39</xdr:row>
      <xdr:rowOff>58195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801CA80-1356-4DC6-908F-B50C9F281A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068007" cy="7487695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</xdr:row>
      <xdr:rowOff>0</xdr:rowOff>
    </xdr:from>
    <xdr:to>
      <xdr:col>17</xdr:col>
      <xdr:colOff>248365</xdr:colOff>
      <xdr:row>40</xdr:row>
      <xdr:rowOff>124879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C795D0A-876D-4988-A147-2221E5E22E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486400" y="190500"/>
          <a:ext cx="5125165" cy="7554379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1</xdr:row>
      <xdr:rowOff>0</xdr:rowOff>
    </xdr:from>
    <xdr:to>
      <xdr:col>34</xdr:col>
      <xdr:colOff>87098</xdr:colOff>
      <xdr:row>40</xdr:row>
      <xdr:rowOff>143932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CA3C874F-0B64-48BA-92E9-9D66CB5BC4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972800" y="190500"/>
          <a:ext cx="9840698" cy="757343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63"/>
  <sheetViews>
    <sheetView tabSelected="1" zoomScaleNormal="100" workbookViewId="0">
      <selection activeCell="B5" sqref="B5"/>
    </sheetView>
  </sheetViews>
  <sheetFormatPr defaultRowHeight="15" x14ac:dyDescent="0.25"/>
  <cols>
    <col min="1" max="1" width="21.7109375" bestFit="1" customWidth="1"/>
    <col min="2" max="2" width="18.140625" style="13" bestFit="1" customWidth="1"/>
    <col min="3" max="3" width="15.5703125" style="13" bestFit="1" customWidth="1"/>
    <col min="4" max="4" width="18.28515625" bestFit="1" customWidth="1"/>
    <col min="5" max="5" width="18.28515625" customWidth="1"/>
    <col min="6" max="6" width="21.7109375" bestFit="1" customWidth="1"/>
    <col min="7" max="7" width="18.85546875" bestFit="1" customWidth="1"/>
    <col min="8" max="8" width="19.85546875" bestFit="1" customWidth="1"/>
    <col min="9" max="9" width="15.42578125" bestFit="1" customWidth="1"/>
    <col min="10" max="10" width="13.7109375" bestFit="1" customWidth="1"/>
    <col min="14" max="14" width="14.28515625" bestFit="1" customWidth="1"/>
    <col min="15" max="15" width="11.5703125" bestFit="1" customWidth="1"/>
  </cols>
  <sheetData>
    <row r="1" spans="1:15" x14ac:dyDescent="0.25">
      <c r="A1" s="2"/>
      <c r="B1" s="34"/>
      <c r="C1" s="16"/>
      <c r="F1" s="2"/>
      <c r="G1" s="3"/>
      <c r="H1" s="3"/>
      <c r="I1" s="4"/>
      <c r="L1" s="2"/>
      <c r="M1" s="3"/>
      <c r="N1" s="3"/>
      <c r="O1" s="4"/>
    </row>
    <row r="2" spans="1:15" ht="16.5" x14ac:dyDescent="0.3">
      <c r="A2" s="25"/>
      <c r="B2" s="35"/>
      <c r="C2" s="35"/>
      <c r="D2" s="41"/>
      <c r="E2" s="13"/>
      <c r="F2" t="s">
        <v>13</v>
      </c>
      <c r="I2" s="6"/>
      <c r="L2" s="5"/>
      <c r="O2" s="6"/>
    </row>
    <row r="3" spans="1:15" ht="16.5" x14ac:dyDescent="0.3">
      <c r="A3" s="25" t="s">
        <v>0</v>
      </c>
      <c r="B3" s="36">
        <v>19000</v>
      </c>
      <c r="C3" s="36"/>
      <c r="D3" s="33"/>
      <c r="E3" s="10"/>
      <c r="F3" s="5">
        <v>2026</v>
      </c>
      <c r="G3" s="7">
        <v>2024</v>
      </c>
      <c r="H3" s="8">
        <f>G3-F3</f>
        <v>-2</v>
      </c>
      <c r="M3" s="7"/>
      <c r="N3" s="8"/>
      <c r="O3" s="6"/>
    </row>
    <row r="4" spans="1:15" ht="33" x14ac:dyDescent="0.3">
      <c r="A4" s="26" t="s">
        <v>1</v>
      </c>
      <c r="B4" s="36">
        <v>2800</v>
      </c>
      <c r="C4" s="36"/>
      <c r="D4" s="33"/>
      <c r="E4" s="10"/>
      <c r="F4" s="9" t="s">
        <v>24</v>
      </c>
      <c r="G4" t="s">
        <v>27</v>
      </c>
      <c r="H4" s="8"/>
      <c r="L4" s="52"/>
      <c r="M4" s="7"/>
      <c r="N4" s="8"/>
      <c r="O4" s="6"/>
    </row>
    <row r="5" spans="1:15" ht="16.5" x14ac:dyDescent="0.3">
      <c r="A5" s="25" t="s">
        <v>2</v>
      </c>
      <c r="B5" s="36">
        <f>B3-B4</f>
        <v>16200</v>
      </c>
      <c r="C5" s="36"/>
      <c r="D5" s="33"/>
      <c r="E5" s="15"/>
      <c r="F5" s="20">
        <f>G5*1.1</f>
        <v>435.25310399999995</v>
      </c>
      <c r="G5" s="51">
        <f>36.76*10.764</f>
        <v>395.68463999999994</v>
      </c>
      <c r="H5" s="21">
        <f>40.43*10.764</f>
        <v>435.18851999999998</v>
      </c>
      <c r="I5" s="10"/>
      <c r="M5" s="7"/>
      <c r="N5" s="8"/>
      <c r="O5" s="6"/>
    </row>
    <row r="6" spans="1:15" ht="16.5" x14ac:dyDescent="0.3">
      <c r="A6" s="25" t="s">
        <v>3</v>
      </c>
      <c r="B6" s="36">
        <f>B4</f>
        <v>2800</v>
      </c>
      <c r="C6" s="36"/>
      <c r="D6" s="33"/>
      <c r="E6" s="33"/>
      <c r="F6" s="33"/>
      <c r="G6" s="51"/>
      <c r="H6" s="21"/>
      <c r="I6" s="53"/>
      <c r="J6" s="53"/>
      <c r="M6" s="7"/>
      <c r="N6" s="8"/>
      <c r="O6" s="6"/>
    </row>
    <row r="7" spans="1:15" ht="16.5" x14ac:dyDescent="0.3">
      <c r="A7" s="25" t="s">
        <v>4</v>
      </c>
      <c r="B7" s="27">
        <v>0</v>
      </c>
      <c r="C7" s="27"/>
      <c r="D7" s="42"/>
      <c r="E7" s="47"/>
      <c r="F7" s="33"/>
      <c r="G7" s="51"/>
      <c r="H7" s="19"/>
      <c r="I7" s="53"/>
      <c r="J7" s="53"/>
      <c r="M7" s="54"/>
      <c r="N7" s="55"/>
      <c r="O7" s="6"/>
    </row>
    <row r="8" spans="1:15" ht="16.5" x14ac:dyDescent="0.3">
      <c r="A8" s="25" t="s">
        <v>5</v>
      </c>
      <c r="B8" s="27">
        <f>B9-B7</f>
        <v>60</v>
      </c>
      <c r="C8" s="27"/>
      <c r="D8" s="43"/>
      <c r="E8" s="48"/>
      <c r="F8" s="33"/>
      <c r="H8" s="19"/>
      <c r="I8" s="53"/>
      <c r="J8" s="53"/>
      <c r="M8" s="54"/>
      <c r="N8" s="55"/>
      <c r="O8" s="6"/>
    </row>
    <row r="9" spans="1:15" ht="16.5" x14ac:dyDescent="0.3">
      <c r="A9" s="25" t="s">
        <v>6</v>
      </c>
      <c r="B9" s="27">
        <v>60</v>
      </c>
      <c r="C9" s="27"/>
      <c r="D9" s="42"/>
      <c r="E9" s="47"/>
      <c r="F9" s="49"/>
      <c r="G9" s="38"/>
      <c r="H9" s="20"/>
      <c r="I9" s="53"/>
      <c r="J9" s="53"/>
      <c r="K9" s="12"/>
      <c r="L9" s="12"/>
      <c r="M9" s="11"/>
      <c r="N9" s="55"/>
      <c r="O9" s="6"/>
    </row>
    <row r="10" spans="1:15" ht="33" x14ac:dyDescent="0.3">
      <c r="A10" s="26" t="s">
        <v>7</v>
      </c>
      <c r="B10" s="27">
        <f>90*B7/B9</f>
        <v>0</v>
      </c>
      <c r="C10" s="27"/>
      <c r="D10" s="42"/>
      <c r="E10" s="47"/>
      <c r="F10" s="33"/>
      <c r="G10" s="18"/>
      <c r="H10" s="20"/>
      <c r="I10" s="53"/>
      <c r="J10" s="53"/>
      <c r="K10" s="12"/>
      <c r="L10" s="12"/>
      <c r="M10" s="11"/>
      <c r="N10" s="55"/>
      <c r="O10" s="6"/>
    </row>
    <row r="11" spans="1:15" ht="16.5" x14ac:dyDescent="0.3">
      <c r="A11" s="25"/>
      <c r="B11" s="37">
        <f>B10%</f>
        <v>0</v>
      </c>
      <c r="C11" s="37"/>
      <c r="D11" s="44"/>
      <c r="E11" s="50"/>
      <c r="F11" s="33"/>
      <c r="G11" s="19"/>
      <c r="H11" s="20"/>
      <c r="I11" s="53"/>
      <c r="J11" s="53"/>
      <c r="K11" s="12"/>
      <c r="L11" s="12"/>
      <c r="M11" s="11"/>
      <c r="N11" s="56"/>
      <c r="O11" s="6"/>
    </row>
    <row r="12" spans="1:15" ht="16.5" x14ac:dyDescent="0.3">
      <c r="A12" s="25" t="s">
        <v>8</v>
      </c>
      <c r="B12" s="36">
        <f>B6*B11</f>
        <v>0</v>
      </c>
      <c r="C12" s="36"/>
      <c r="D12" s="45"/>
      <c r="E12" s="47"/>
      <c r="F12" s="33"/>
      <c r="G12" s="19"/>
      <c r="H12" s="20"/>
      <c r="I12" s="57"/>
      <c r="J12" s="53"/>
      <c r="K12" s="12"/>
      <c r="L12" s="12"/>
      <c r="M12" s="11"/>
      <c r="N12" s="8"/>
      <c r="O12" s="6"/>
    </row>
    <row r="13" spans="1:15" ht="16.5" x14ac:dyDescent="0.3">
      <c r="A13" s="25" t="s">
        <v>9</v>
      </c>
      <c r="B13" s="36">
        <f>B6-B12</f>
        <v>2800</v>
      </c>
      <c r="C13" s="36"/>
      <c r="D13" s="45"/>
      <c r="E13" s="1"/>
      <c r="F13" s="10" t="s">
        <v>26</v>
      </c>
      <c r="G13" s="20"/>
      <c r="H13" s="20"/>
      <c r="I13" s="53"/>
      <c r="J13" s="53"/>
      <c r="K13" s="12"/>
      <c r="L13" s="12"/>
      <c r="M13" s="11"/>
      <c r="N13" s="8"/>
      <c r="O13" s="6"/>
    </row>
    <row r="14" spans="1:15" ht="16.5" x14ac:dyDescent="0.3">
      <c r="A14" s="25" t="s">
        <v>2</v>
      </c>
      <c r="B14" s="36">
        <f>B5</f>
        <v>16200</v>
      </c>
      <c r="C14" s="36"/>
      <c r="D14" s="33"/>
      <c r="E14" s="10"/>
      <c r="F14" s="12"/>
      <c r="H14" s="20"/>
      <c r="I14" s="53"/>
      <c r="J14" s="53"/>
      <c r="K14" s="12"/>
      <c r="L14" s="12"/>
      <c r="M14" s="11"/>
      <c r="N14" s="8"/>
      <c r="O14" s="6"/>
    </row>
    <row r="15" spans="1:15" ht="16.5" x14ac:dyDescent="0.3">
      <c r="A15" s="25" t="s">
        <v>10</v>
      </c>
      <c r="B15" s="36">
        <f>B14+B13</f>
        <v>19000</v>
      </c>
      <c r="C15" s="36"/>
      <c r="D15" s="33"/>
      <c r="E15" s="10"/>
      <c r="F15" s="12"/>
      <c r="G15" s="22"/>
      <c r="H15" s="20"/>
      <c r="I15" s="12"/>
      <c r="J15" s="12"/>
      <c r="K15" s="12"/>
      <c r="L15" s="12"/>
      <c r="M15" s="11"/>
      <c r="N15" s="8"/>
      <c r="O15" s="6"/>
    </row>
    <row r="16" spans="1:15" ht="16.5" x14ac:dyDescent="0.3">
      <c r="A16" s="25" t="s">
        <v>23</v>
      </c>
      <c r="B16" s="28">
        <v>396</v>
      </c>
      <c r="C16" s="28"/>
      <c r="D16" s="29"/>
      <c r="E16" s="10"/>
      <c r="F16" s="20"/>
      <c r="G16" s="23"/>
      <c r="H16" s="19"/>
      <c r="I16" s="10"/>
      <c r="N16" s="55"/>
      <c r="O16" s="6"/>
    </row>
    <row r="17" spans="1:15" ht="16.5" x14ac:dyDescent="0.3">
      <c r="A17" s="25" t="s">
        <v>11</v>
      </c>
      <c r="B17" s="30">
        <f>B15*B16</f>
        <v>7524000</v>
      </c>
      <c r="C17" s="30"/>
      <c r="D17" s="31"/>
      <c r="E17" s="10"/>
      <c r="F17" s="20"/>
      <c r="G17" s="20"/>
      <c r="H17" s="19"/>
      <c r="I17" s="10"/>
      <c r="N17" s="19"/>
      <c r="O17" s="39"/>
    </row>
    <row r="18" spans="1:15" ht="16.5" hidden="1" x14ac:dyDescent="0.3">
      <c r="A18" s="25" t="s">
        <v>25</v>
      </c>
      <c r="B18" s="30">
        <f>B17*0.9</f>
        <v>6771600</v>
      </c>
      <c r="C18" s="30"/>
      <c r="D18" s="31"/>
      <c r="E18" s="10"/>
      <c r="F18" s="20"/>
      <c r="G18" s="20"/>
      <c r="H18" s="19"/>
      <c r="I18" s="10"/>
      <c r="N18" s="19"/>
      <c r="O18" s="10"/>
    </row>
    <row r="19" spans="1:15" ht="16.5" x14ac:dyDescent="0.3">
      <c r="A19" s="25" t="s">
        <v>12</v>
      </c>
      <c r="B19" s="32">
        <f>B4*435</f>
        <v>1218000</v>
      </c>
      <c r="C19" s="32"/>
      <c r="D19" s="33"/>
      <c r="E19" s="10"/>
      <c r="F19" s="10"/>
      <c r="G19" s="10"/>
    </row>
    <row r="20" spans="1:15" ht="16.5" x14ac:dyDescent="0.3">
      <c r="A20" s="27" t="s">
        <v>16</v>
      </c>
      <c r="B20" s="40">
        <f>B17*0.03/12</f>
        <v>18810</v>
      </c>
      <c r="C20" s="32"/>
      <c r="D20" s="32"/>
      <c r="E20" s="10"/>
    </row>
    <row r="21" spans="1:15" x14ac:dyDescent="0.25">
      <c r="B21" s="17"/>
      <c r="C21" s="17"/>
    </row>
    <row r="22" spans="1:15" x14ac:dyDescent="0.25">
      <c r="B22" s="17"/>
      <c r="C22" s="17"/>
    </row>
    <row r="24" spans="1:15" x14ac:dyDescent="0.25">
      <c r="D24" t="s">
        <v>14</v>
      </c>
    </row>
    <row r="25" spans="1:15" x14ac:dyDescent="0.25">
      <c r="B25" s="46" t="s">
        <v>20</v>
      </c>
      <c r="C25" s="46" t="s">
        <v>15</v>
      </c>
      <c r="D25" s="14" t="s">
        <v>21</v>
      </c>
      <c r="E25" s="14"/>
      <c r="F25" s="14" t="s">
        <v>11</v>
      </c>
      <c r="G25" s="14" t="s">
        <v>17</v>
      </c>
      <c r="H25" s="14" t="s">
        <v>18</v>
      </c>
      <c r="I25" s="14" t="s">
        <v>19</v>
      </c>
      <c r="J25" s="14"/>
    </row>
    <row r="26" spans="1:15" ht="17.25" x14ac:dyDescent="0.3">
      <c r="B26" s="46"/>
      <c r="C26" s="46">
        <v>394</v>
      </c>
      <c r="D26" s="14"/>
      <c r="E26" s="14"/>
      <c r="F26" s="14">
        <v>7900000</v>
      </c>
      <c r="G26" s="15">
        <f t="shared" ref="G26:G32" si="0">F26/C26</f>
        <v>20050.761421319796</v>
      </c>
      <c r="H26" s="15" t="e">
        <f>F26/D26</f>
        <v>#DIV/0!</v>
      </c>
      <c r="I26" s="15" t="e">
        <f t="shared" ref="I26:I32" si="1">F26/B26</f>
        <v>#DIV/0!</v>
      </c>
      <c r="J26" s="14">
        <f>B26/C26</f>
        <v>0</v>
      </c>
      <c r="K26" s="24"/>
    </row>
    <row r="27" spans="1:15" ht="17.25" x14ac:dyDescent="0.3">
      <c r="B27" s="46"/>
      <c r="C27" s="46">
        <v>418</v>
      </c>
      <c r="D27" s="14"/>
      <c r="E27" s="14"/>
      <c r="F27" s="14">
        <v>8381000</v>
      </c>
      <c r="G27" s="15">
        <f t="shared" si="0"/>
        <v>20050.23923444976</v>
      </c>
      <c r="H27" s="15" t="e">
        <f>F27/D27</f>
        <v>#DIV/0!</v>
      </c>
      <c r="I27" s="15" t="e">
        <f t="shared" si="1"/>
        <v>#DIV/0!</v>
      </c>
      <c r="J27" s="14">
        <f>B27/C27</f>
        <v>0</v>
      </c>
      <c r="K27" s="24"/>
    </row>
    <row r="28" spans="1:15" x14ac:dyDescent="0.25">
      <c r="B28" s="46"/>
      <c r="C28" s="46">
        <v>444</v>
      </c>
      <c r="D28" s="14"/>
      <c r="E28" s="14"/>
      <c r="F28" s="14">
        <v>8100000</v>
      </c>
      <c r="G28" s="15">
        <f t="shared" si="0"/>
        <v>18243.243243243243</v>
      </c>
      <c r="H28" s="15" t="e">
        <f t="shared" ref="H28:H32" si="2">F28/D28</f>
        <v>#DIV/0!</v>
      </c>
      <c r="I28" s="15" t="e">
        <f t="shared" si="1"/>
        <v>#DIV/0!</v>
      </c>
      <c r="J28" s="14">
        <f t="shared" ref="J28:J31" si="3">D28/C28</f>
        <v>0</v>
      </c>
    </row>
    <row r="29" spans="1:15" x14ac:dyDescent="0.25">
      <c r="B29" s="46"/>
      <c r="C29" s="46">
        <v>398</v>
      </c>
      <c r="D29" s="14"/>
      <c r="E29" s="14"/>
      <c r="F29" s="15">
        <v>7200000</v>
      </c>
      <c r="G29" s="15">
        <f t="shared" si="0"/>
        <v>18090.452261306531</v>
      </c>
      <c r="H29" s="15" t="e">
        <f t="shared" si="2"/>
        <v>#DIV/0!</v>
      </c>
      <c r="I29" s="15" t="e">
        <f t="shared" si="1"/>
        <v>#DIV/0!</v>
      </c>
      <c r="J29" s="14">
        <f t="shared" si="3"/>
        <v>0</v>
      </c>
    </row>
    <row r="30" spans="1:15" x14ac:dyDescent="0.25">
      <c r="B30" s="46"/>
      <c r="C30" s="46"/>
      <c r="D30" s="14"/>
      <c r="E30" s="14"/>
      <c r="F30" s="15"/>
      <c r="G30" s="15" t="e">
        <f t="shared" si="0"/>
        <v>#DIV/0!</v>
      </c>
      <c r="H30" s="15" t="e">
        <f t="shared" si="2"/>
        <v>#DIV/0!</v>
      </c>
      <c r="I30" s="15" t="e">
        <f t="shared" si="1"/>
        <v>#DIV/0!</v>
      </c>
      <c r="J30" s="14" t="e">
        <f>B30/C30</f>
        <v>#DIV/0!</v>
      </c>
    </row>
    <row r="31" spans="1:15" x14ac:dyDescent="0.25">
      <c r="B31" s="46"/>
      <c r="C31" s="46"/>
      <c r="D31" s="14"/>
      <c r="E31" s="14"/>
      <c r="F31" s="15"/>
      <c r="G31" s="15" t="e">
        <f t="shared" si="0"/>
        <v>#DIV/0!</v>
      </c>
      <c r="H31" s="15" t="e">
        <f t="shared" si="2"/>
        <v>#DIV/0!</v>
      </c>
      <c r="I31" s="15" t="e">
        <f t="shared" si="1"/>
        <v>#DIV/0!</v>
      </c>
      <c r="J31" s="14" t="e">
        <f t="shared" si="3"/>
        <v>#DIV/0!</v>
      </c>
    </row>
    <row r="32" spans="1:15" x14ac:dyDescent="0.25">
      <c r="B32" s="46"/>
      <c r="C32" s="46"/>
      <c r="D32" s="14"/>
      <c r="E32" s="14"/>
      <c r="F32" s="14"/>
      <c r="G32" s="15" t="e">
        <f t="shared" si="0"/>
        <v>#DIV/0!</v>
      </c>
      <c r="H32" s="15" t="e">
        <f t="shared" si="2"/>
        <v>#DIV/0!</v>
      </c>
      <c r="I32" s="15" t="e">
        <f t="shared" si="1"/>
        <v>#DIV/0!</v>
      </c>
      <c r="J32" s="14"/>
    </row>
    <row r="33" spans="1:10" x14ac:dyDescent="0.25">
      <c r="B33" s="13" t="s">
        <v>22</v>
      </c>
    </row>
    <row r="34" spans="1:10" x14ac:dyDescent="0.25">
      <c r="B34" s="46">
        <f>38.87*10.764</f>
        <v>418.39667999999995</v>
      </c>
      <c r="C34" s="46">
        <v>6959700</v>
      </c>
      <c r="D34" s="14">
        <f t="shared" ref="D34:D39" si="4">C34/B34</f>
        <v>16634.214210303966</v>
      </c>
      <c r="E34" s="14">
        <v>487500</v>
      </c>
      <c r="F34" s="14">
        <v>30000</v>
      </c>
      <c r="G34" s="15">
        <f>F34+E34+C34</f>
        <v>7477200</v>
      </c>
      <c r="H34" s="14">
        <f>G34/B34</f>
        <v>17871.078709324367</v>
      </c>
      <c r="I34" s="15"/>
      <c r="J34" s="14"/>
    </row>
    <row r="35" spans="1:10" x14ac:dyDescent="0.25">
      <c r="B35" s="46">
        <f>36.64*10.764</f>
        <v>394.39295999999996</v>
      </c>
      <c r="C35" s="46">
        <v>6451750</v>
      </c>
      <c r="D35" s="14">
        <f t="shared" si="4"/>
        <v>16358.684495788162</v>
      </c>
      <c r="E35" s="14">
        <v>452000</v>
      </c>
      <c r="F35" s="14">
        <v>30000</v>
      </c>
      <c r="G35" s="15">
        <f>F35+E35+C35</f>
        <v>6933750</v>
      </c>
      <c r="H35" s="14">
        <f>G35/B35</f>
        <v>17580.815844177341</v>
      </c>
      <c r="I35" s="15"/>
      <c r="J35" s="14"/>
    </row>
    <row r="36" spans="1:10" x14ac:dyDescent="0.25">
      <c r="B36" s="46">
        <f>41.27*10.764</f>
        <v>444.23027999999999</v>
      </c>
      <c r="C36" s="46">
        <v>8209200</v>
      </c>
      <c r="D36" s="14">
        <f t="shared" si="4"/>
        <v>18479.604767149147</v>
      </c>
      <c r="E36" s="14">
        <v>575000</v>
      </c>
      <c r="F36" s="14">
        <v>30000</v>
      </c>
      <c r="G36" s="15">
        <f>F36+E36+C36</f>
        <v>8814200</v>
      </c>
      <c r="H36" s="14">
        <f>G36/B36</f>
        <v>19841.511028919507</v>
      </c>
      <c r="I36" s="14"/>
      <c r="J36" s="14"/>
    </row>
    <row r="37" spans="1:10" ht="15.75" x14ac:dyDescent="0.25">
      <c r="A37" s="11"/>
      <c r="B37" s="46"/>
      <c r="C37" s="46"/>
      <c r="D37" s="14" t="e">
        <f t="shared" si="4"/>
        <v>#DIV/0!</v>
      </c>
      <c r="E37" s="14">
        <v>392000</v>
      </c>
      <c r="F37" s="14">
        <v>30000</v>
      </c>
      <c r="G37" s="15">
        <f>F37+E37+C37</f>
        <v>422000</v>
      </c>
      <c r="H37" s="14" t="e">
        <f>G37/B37</f>
        <v>#DIV/0!</v>
      </c>
      <c r="I37" s="14"/>
      <c r="J37" s="14"/>
    </row>
    <row r="38" spans="1:10" ht="15.75" x14ac:dyDescent="0.25">
      <c r="A38" s="11"/>
      <c r="B38" s="46"/>
      <c r="C38" s="46"/>
      <c r="D38" s="14" t="e">
        <f t="shared" si="4"/>
        <v>#DIV/0!</v>
      </c>
      <c r="E38" s="14">
        <v>288000</v>
      </c>
      <c r="F38" s="14">
        <v>30000</v>
      </c>
      <c r="G38" s="15">
        <f>F38+E38+C38</f>
        <v>318000</v>
      </c>
      <c r="H38" s="14" t="e">
        <f>G38/B38</f>
        <v>#DIV/0!</v>
      </c>
      <c r="I38" s="14"/>
      <c r="J38" s="14"/>
    </row>
    <row r="39" spans="1:10" ht="15.75" x14ac:dyDescent="0.25">
      <c r="A39" s="11"/>
      <c r="B39" s="46"/>
      <c r="C39" s="46"/>
      <c r="D39" s="14" t="e">
        <f t="shared" si="4"/>
        <v>#DIV/0!</v>
      </c>
      <c r="E39" s="14"/>
      <c r="F39" s="14"/>
      <c r="G39" s="14"/>
      <c r="H39" s="14"/>
      <c r="I39" s="14"/>
      <c r="J39" s="14"/>
    </row>
    <row r="40" spans="1:10" ht="15.75" x14ac:dyDescent="0.25">
      <c r="A40" s="11"/>
    </row>
    <row r="41" spans="1:10" ht="15.75" x14ac:dyDescent="0.25">
      <c r="A41" s="11"/>
    </row>
    <row r="42" spans="1:10" ht="15.75" x14ac:dyDescent="0.25">
      <c r="A42" s="11"/>
    </row>
    <row r="43" spans="1:10" ht="15.75" x14ac:dyDescent="0.25">
      <c r="A43" s="11"/>
    </row>
    <row r="63" spans="4:6" x14ac:dyDescent="0.25">
      <c r="D63" s="10"/>
      <c r="E63" s="10"/>
      <c r="F63" s="10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1272EF-BAAF-4FF5-857A-4483E3F0DE5B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22B252-23AF-471E-B17C-FFB1BDC724D7}">
  <dimension ref="A1"/>
  <sheetViews>
    <sheetView topLeftCell="A4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F0A581-F581-42D7-98A8-BB9206F50AA5}">
  <dimension ref="A1"/>
  <sheetViews>
    <sheetView workbookViewId="0"/>
  </sheetViews>
  <sheetFormatPr defaultRowHeight="15" x14ac:dyDescent="0.25"/>
  <sheetData/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F62EF8-0B7B-44F7-B824-5ED664FB6FC2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D18B29-ED71-420E-8A64-FA2AA6ABEE2B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D931A0-6350-4514-B29D-0679936E1901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40C8EB-9C30-4946-9AC0-07F9757B988B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25BA0D-296D-48EB-B267-A4B4B4C25E73}">
  <dimension ref="A1"/>
  <sheetViews>
    <sheetView topLeftCell="A10" workbookViewId="0">
      <selection activeCell="S2" sqref="S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Sheet1</vt:lpstr>
      <vt:lpstr>Sheet9</vt:lpstr>
      <vt:lpstr>Sheet6</vt:lpstr>
      <vt:lpstr>Sheet5</vt:lpstr>
      <vt:lpstr>Sheet4</vt:lpstr>
      <vt:lpstr>Sheet2</vt:lpstr>
      <vt:lpstr>Sheet3</vt:lpstr>
      <vt:lpstr>Sheet7</vt:lpstr>
      <vt:lpstr>Sheet8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2024-01-30T10:48:57Z</dcterms:modified>
</cp:coreProperties>
</file>