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Feburary 2024\KAMINI CHIRMADE - SBI\"/>
    </mc:Choice>
  </mc:AlternateContent>
  <xr:revisionPtr revIDLastSave="0" documentId="13_ncr:1_{60DBD9DD-F1FF-421C-BF02-8821BEE78586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U36" i="18" l="1"/>
  <c r="U34" i="18"/>
  <c r="U35" i="18"/>
  <c r="U33" i="18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Q23" i="4" s="1"/>
  <c r="B23" i="4" s="1"/>
  <c r="C23" i="4" s="1"/>
  <c r="D23" i="4" s="1"/>
  <c r="J23" i="4"/>
  <c r="I23" i="4"/>
  <c r="E23" i="4"/>
  <c r="A23" i="4"/>
  <c r="P22" i="4"/>
  <c r="Q22" i="4" s="1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Q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F8" i="4" l="1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Q21" i="4" s="1"/>
  <c r="B21" i="4" s="1"/>
  <c r="C21" i="4" s="1"/>
  <c r="D21" i="4" s="1"/>
  <c r="J21" i="4"/>
  <c r="I21" i="4"/>
  <c r="E21" i="4"/>
  <c r="A21" i="4"/>
  <c r="P20" i="4"/>
  <c r="Q20" i="4" s="1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7" i="4" s="1"/>
  <c r="W32" i="4"/>
  <c r="W31" i="4"/>
  <c r="W40" i="4" s="1"/>
  <c r="S39" i="4" l="1"/>
  <c r="S40" i="4" s="1"/>
  <c r="S42" i="4" s="1"/>
  <c r="W34" i="4"/>
  <c r="W38" i="4"/>
  <c r="W39" i="4" s="1"/>
  <c r="W42" i="4" l="1"/>
  <c r="S41" i="4"/>
  <c r="W45" i="4" l="1"/>
  <c r="W46" i="4" s="1"/>
  <c r="W47" i="4" l="1"/>
  <c r="W51" i="4"/>
</calcChain>
</file>

<file path=xl/sharedStrings.xml><?xml version="1.0" encoding="utf-8"?>
<sst xmlns="http://schemas.openxmlformats.org/spreadsheetml/2006/main" count="50" uniqueCount="43">
  <si>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</si>
  <si>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</si>
  <si>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</si>
  <si>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</si>
  <si>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</si>
  <si>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</si>
  <si>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</si>
  <si>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</si>
  <si>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</si>
  <si>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</si>
  <si>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</si>
  <si>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</si>
  <si>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</si>
  <si>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</si>
  <si>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</si>
  <si>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</si>
  <si>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</si>
  <si>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</si>
  <si>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</si>
  <si>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</si>
  <si>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</si>
  <si>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</si>
  <si>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</si>
  <si>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</si>
  <si>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</si>
  <si>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</si>
  <si>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</si>
  <si>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</si>
  <si>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</si>
  <si>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</si>
  <si>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</si>
  <si>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</si>
  <si>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</si>
  <si>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</si>
  <si>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</si>
  <si>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</si>
  <si>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</si>
  <si>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State Bank Of India ( RACPC Sion ) - KAMINI CHIRMADE</t>
  </si>
  <si>
    <t>Part BCC</t>
  </si>
  <si>
    <t>Agree BUA</t>
  </si>
  <si>
    <t>rate on BUA</t>
  </si>
  <si>
    <t>FMV / RV</t>
  </si>
  <si>
    <t xml:space="preserve">006634 - KAMINI MAHESH CHIRMADE 
Measured CA = 443 sq. ft + 54 sq. ft - Terrace area + 32 sq. ft Dry area 
Agreement Built Up area = 734 sq.ft       
Ratio 36%                                                                                                                     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</si>
</sst>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5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29</xdr:col>
      <xdr:colOff>211962</xdr:colOff>
      <xdr:row>40</xdr:row>
      <xdr:rowOff>96263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A6D69F-5FF5-4190-9301-73A2DE2D9E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7280762" cy="725906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28</xdr:col>
      <xdr:colOff>545298</xdr:colOff>
      <xdr:row>44</xdr:row>
      <xdr:rowOff>96274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754A300-A2D0-4C23-8F92-92141D800A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7004498" cy="733527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20</xdr:col>
      <xdr:colOff>478018</xdr:colOff>
      <xdr:row>45</xdr:row>
      <xdr:rowOff>48802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1151DD5-CFFF-4877-8844-B6F394F04A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2670018" cy="843080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19</xdr:col>
      <xdr:colOff>363532</xdr:colOff>
      <xdr:row>45</xdr:row>
      <xdr:rowOff>105913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C0B5428-1153-4EF7-82B1-3CECC7A005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1336332" cy="815453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26</xdr:col>
      <xdr:colOff>316581</xdr:colOff>
      <xdr:row>42</xdr:row>
      <xdr:rowOff>134299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119E4F-64CF-42CB-8FDE-F79AE7EA71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6166181" cy="680179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545468</xdr:colOff>
      <xdr:row>29</xdr:row>
      <xdr:rowOff>162719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D9AD634-BB5E-4A38-B7AA-4D2A7BA6A5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23868" cy="56872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431152</xdr:colOff>
      <xdr:row>31</xdr:row>
      <xdr:rowOff>77008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5CCA841-03D0-4E15-9EEA-F1479DE30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09552" cy="579200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450205</xdr:colOff>
      <xdr:row>30</xdr:row>
      <xdr:rowOff>67455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AA7136-9759-439E-AB5D-6F00D079C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28605" cy="559195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507363</xdr:colOff>
      <xdr:row>30</xdr:row>
      <xdr:rowOff>96034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5E13B28-A9FB-4804-B4A3-8272E3ACB7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185763" cy="562053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topLeftCell="A22" zoomScaleNormal="100" workbookViewId="0">
      <selection activeCell="R41" sqref="R41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35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494</v>
      </c>
      <c r="C3" s="4">
        <f>B3*1.2</f>
        <v>592.79999999999995</v>
      </c>
      <c r="D3" s="4">
        <f t="shared" ref="D3:D14" si="2">C3*1.2</f>
        <v>711.3599999999999</v>
      </c>
      <c r="E3" s="5">
        <f t="shared" ref="E3:E14" si="3">R3</f>
        <v>3952000</v>
      </c>
      <c r="F3" s="9">
        <f t="shared" ref="F3:F14" si="4">ROUND((E3/B3),0)</f>
        <v>8000</v>
      </c>
      <c r="G3" s="9">
        <f t="shared" ref="G3:G14" si="5">ROUND((E3/C3),0)</f>
        <v>6667</v>
      </c>
      <c r="H3" s="9">
        <f t="shared" ref="H3:H14" si="6">ROUND((E3/D3),0)</f>
        <v>5556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494</v>
      </c>
      <c r="R3" s="2">
        <v>3952000</v>
      </c>
    </row>
    <row r="4" spans="1:20" x14ac:dyDescent="0.25">
      <c r="A4" s="4">
        <f t="shared" ref="A4:A9" si="9">N4</f>
        <v>0</v>
      </c>
      <c r="B4" s="4">
        <f t="shared" ref="B4:B9" si="10">Q4</f>
        <v>812</v>
      </c>
      <c r="C4" s="4">
        <f t="shared" ref="C4:C9" si="11">B4*1.2</f>
        <v>974.4</v>
      </c>
      <c r="D4" s="4">
        <f t="shared" ref="D4:D9" si="12">C4*1.2</f>
        <v>1169.28</v>
      </c>
      <c r="E4" s="5">
        <f t="shared" ref="E4:E9" si="13">R4</f>
        <v>4520000</v>
      </c>
      <c r="F4" s="9">
        <f t="shared" ref="F4:F9" si="14">ROUND((E4/B4),0)</f>
        <v>5567</v>
      </c>
      <c r="G4" s="9">
        <f t="shared" ref="G4:G9" si="15">ROUND((E4/C4),0)</f>
        <v>4639</v>
      </c>
      <c r="H4" s="9">
        <f t="shared" ref="H4:H9" si="16">ROUND((E4/D4),0)</f>
        <v>3866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812</v>
      </c>
      <c r="R4" s="2">
        <v>4520000</v>
      </c>
    </row>
    <row r="5" spans="1:20" x14ac:dyDescent="0.25">
      <c r="A5" s="4">
        <f t="shared" si="9"/>
        <v>0</v>
      </c>
      <c r="B5" s="4">
        <f t="shared" si="10"/>
        <v>695</v>
      </c>
      <c r="C5" s="4">
        <f t="shared" si="11"/>
        <v>834</v>
      </c>
      <c r="D5" s="4">
        <f t="shared" si="12"/>
        <v>1000.8</v>
      </c>
      <c r="E5" s="5">
        <f t="shared" si="13"/>
        <v>3700000</v>
      </c>
      <c r="F5" s="9">
        <f t="shared" si="14"/>
        <v>5324</v>
      </c>
      <c r="G5" s="9">
        <f t="shared" si="15"/>
        <v>4436</v>
      </c>
      <c r="H5" s="9">
        <f t="shared" si="16"/>
        <v>3697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695</v>
      </c>
      <c r="R5" s="2">
        <v>3700000</v>
      </c>
    </row>
    <row r="6" spans="1:20" x14ac:dyDescent="0.25">
      <c r="A6" s="4">
        <f t="shared" si="9"/>
        <v>0</v>
      </c>
      <c r="B6" s="4">
        <f t="shared" si="10"/>
        <v>889.16666666666674</v>
      </c>
      <c r="C6" s="4">
        <f t="shared" si="11"/>
        <v>1067</v>
      </c>
      <c r="D6" s="4">
        <f t="shared" si="12"/>
        <v>1280.3999999999999</v>
      </c>
      <c r="E6" s="5">
        <f t="shared" si="13"/>
        <v>5940000</v>
      </c>
      <c r="F6" s="9">
        <f t="shared" si="14"/>
        <v>6680</v>
      </c>
      <c r="G6" s="9">
        <f t="shared" si="15"/>
        <v>5567</v>
      </c>
      <c r="H6" s="9">
        <f t="shared" si="16"/>
        <v>4639</v>
      </c>
      <c r="I6" s="4" t="e">
        <f>#REF!</f>
        <v>#REF!</v>
      </c>
      <c r="J6" s="4">
        <f t="shared" si="17"/>
        <v>0</v>
      </c>
      <c r="O6">
        <v>0</v>
      </c>
      <c r="P6">
        <v>1067</v>
      </c>
      <c r="Q6">
        <f t="shared" ref="Q6:Q9" si="19">P6/1.2</f>
        <v>889.16666666666674</v>
      </c>
      <c r="R6" s="2">
        <v>5940000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si="19"/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36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2">N16</f>
        <v>0</v>
      </c>
      <c r="B16" s="4">
        <f t="shared" ref="B16:B28" si="33">Q16</f>
        <v>613</v>
      </c>
      <c r="C16" s="4">
        <f>B16*1.2</f>
        <v>735.6</v>
      </c>
      <c r="D16" s="4">
        <f t="shared" ref="D16:D28" si="34">C16*1.2</f>
        <v>882.72</v>
      </c>
      <c r="E16" s="5">
        <f t="shared" ref="E16:E28" si="35">R16</f>
        <v>6620000</v>
      </c>
      <c r="F16" s="9">
        <f t="shared" ref="F16:F28" si="36">ROUND((E16/B16),0)</f>
        <v>10799</v>
      </c>
      <c r="G16" s="9">
        <f t="shared" ref="G16:G28" si="37">ROUND((E16/C16),0)</f>
        <v>8999</v>
      </c>
      <c r="H16" s="9">
        <f t="shared" ref="H16:H28" si="38">ROUND((E16/D16),0)</f>
        <v>7500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613</v>
      </c>
      <c r="R16" s="2">
        <v>6620000</v>
      </c>
    </row>
    <row r="17" spans="1:24" x14ac:dyDescent="0.25">
      <c r="A17" s="4">
        <f t="shared" si="32"/>
        <v>0</v>
      </c>
      <c r="B17" s="4">
        <f t="shared" si="33"/>
        <v>613</v>
      </c>
      <c r="C17" s="4">
        <f t="shared" ref="C17:C28" si="41">B17*1.2</f>
        <v>735.6</v>
      </c>
      <c r="D17" s="4">
        <f t="shared" si="34"/>
        <v>882.72</v>
      </c>
      <c r="E17" s="5">
        <f t="shared" si="35"/>
        <v>7120000</v>
      </c>
      <c r="F17" s="9">
        <f t="shared" si="36"/>
        <v>11615</v>
      </c>
      <c r="G17" s="9">
        <f t="shared" si="37"/>
        <v>9679</v>
      </c>
      <c r="H17" s="9">
        <f t="shared" si="38"/>
        <v>8066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613</v>
      </c>
      <c r="R17" s="2">
        <v>7120000</v>
      </c>
    </row>
    <row r="18" spans="1:24" x14ac:dyDescent="0.25">
      <c r="A18" s="4">
        <f t="shared" si="32"/>
        <v>0</v>
      </c>
      <c r="B18" s="4">
        <f t="shared" si="33"/>
        <v>613</v>
      </c>
      <c r="C18" s="4">
        <f t="shared" si="41"/>
        <v>735.6</v>
      </c>
      <c r="D18" s="4">
        <f t="shared" si="34"/>
        <v>882.72</v>
      </c>
      <c r="E18" s="5">
        <f t="shared" si="35"/>
        <v>6545000</v>
      </c>
      <c r="F18" s="9">
        <f t="shared" si="36"/>
        <v>10677</v>
      </c>
      <c r="G18" s="9">
        <f t="shared" si="37"/>
        <v>8897</v>
      </c>
      <c r="H18" s="9">
        <f t="shared" si="38"/>
        <v>7415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613</v>
      </c>
      <c r="R18" s="2">
        <v>6545000</v>
      </c>
    </row>
    <row r="19" spans="1:24" x14ac:dyDescent="0.25">
      <c r="A19" s="4">
        <f t="shared" si="32"/>
        <v>0</v>
      </c>
      <c r="B19" s="4">
        <f t="shared" si="33"/>
        <v>364</v>
      </c>
      <c r="C19" s="4">
        <f t="shared" si="41"/>
        <v>436.8</v>
      </c>
      <c r="D19" s="4">
        <f t="shared" si="34"/>
        <v>524.16</v>
      </c>
      <c r="E19" s="5">
        <f t="shared" si="35"/>
        <v>3931000</v>
      </c>
      <c r="F19" s="9">
        <f t="shared" si="36"/>
        <v>10799</v>
      </c>
      <c r="G19" s="9">
        <f t="shared" si="37"/>
        <v>9000</v>
      </c>
      <c r="H19" s="9">
        <f t="shared" si="38"/>
        <v>7500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364</v>
      </c>
      <c r="R19" s="2">
        <v>3931000</v>
      </c>
    </row>
    <row r="20" spans="1:24" x14ac:dyDescent="0.25">
      <c r="A20" s="4">
        <f t="shared" si="32"/>
        <v>0</v>
      </c>
      <c r="B20" s="4">
        <f t="shared" si="33"/>
        <v>0</v>
      </c>
      <c r="C20" s="4">
        <f t="shared" si="41"/>
        <v>0</v>
      </c>
      <c r="D20" s="4">
        <f t="shared" si="34"/>
        <v>0</v>
      </c>
      <c r="E20" s="5">
        <f t="shared" si="35"/>
        <v>0</v>
      </c>
      <c r="F20" s="9" t="e">
        <f t="shared" si="36"/>
        <v>#DIV/0!</v>
      </c>
      <c r="G20" s="9" t="e">
        <f t="shared" si="37"/>
        <v>#DIV/0!</v>
      </c>
      <c r="H20" s="9" t="e">
        <f t="shared" si="38"/>
        <v>#DIV/0!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f t="shared" si="40"/>
        <v>0</v>
      </c>
      <c r="R20" s="2">
        <v>0</v>
      </c>
    </row>
    <row r="21" spans="1:24" x14ac:dyDescent="0.25">
      <c r="A21" s="4">
        <f t="shared" si="32"/>
        <v>0</v>
      </c>
      <c r="B21" s="4">
        <f t="shared" si="33"/>
        <v>0</v>
      </c>
      <c r="C21" s="4">
        <f t="shared" si="41"/>
        <v>0</v>
      </c>
      <c r="D21" s="4">
        <f t="shared" si="34"/>
        <v>0</v>
      </c>
      <c r="E21" s="5">
        <f t="shared" si="35"/>
        <v>0</v>
      </c>
      <c r="F21" s="9" t="e">
        <f t="shared" si="36"/>
        <v>#DIV/0!</v>
      </c>
      <c r="G21" s="9" t="e">
        <f t="shared" si="37"/>
        <v>#DIV/0!</v>
      </c>
      <c r="H21" s="9" t="e">
        <f t="shared" si="38"/>
        <v>#DIV/0!</v>
      </c>
      <c r="I21" s="4" t="e">
        <f>#REF!</f>
        <v>#REF!</v>
      </c>
      <c r="J21" s="4">
        <f t="shared" si="39"/>
        <v>0</v>
      </c>
      <c r="O21">
        <v>0</v>
      </c>
      <c r="P21">
        <f t="shared" si="40"/>
        <v>0</v>
      </c>
      <c r="Q21">
        <f t="shared" si="40"/>
        <v>0</v>
      </c>
      <c r="R21" s="2">
        <v>0</v>
      </c>
    </row>
    <row r="22" spans="1:24" x14ac:dyDescent="0.25">
      <c r="A22" s="4">
        <f t="shared" ref="A22:A24" si="42">N22</f>
        <v>0</v>
      </c>
      <c r="B22" s="4">
        <f t="shared" ref="B22:B24" si="43">Q22</f>
        <v>0</v>
      </c>
      <c r="C22" s="4">
        <f t="shared" ref="C22:C24" si="44">B22*1.2</f>
        <v>0</v>
      </c>
      <c r="D22" s="4">
        <f t="shared" ref="D22:D24" si="45">C22*1.2</f>
        <v>0</v>
      </c>
      <c r="E22" s="5">
        <f t="shared" ref="E22:E24" si="46">R22</f>
        <v>0</v>
      </c>
      <c r="F22" s="9" t="e">
        <f t="shared" ref="F22:F24" si="47">ROUND((E22/B22),0)</f>
        <v>#DIV/0!</v>
      </c>
      <c r="G22" s="9" t="e">
        <f t="shared" ref="G22:G24" si="48">ROUND((E22/C22),0)</f>
        <v>#DIV/0!</v>
      </c>
      <c r="H22" s="9" t="e">
        <f t="shared" ref="H22:H24" si="49">ROUND((E22/D22),0)</f>
        <v>#DIV/0!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f t="shared" ref="Q22:Q24" si="52">P22/1.2</f>
        <v>0</v>
      </c>
      <c r="R22" s="2">
        <v>0</v>
      </c>
    </row>
    <row r="23" spans="1:24" x14ac:dyDescent="0.25">
      <c r="A23" s="4">
        <f t="shared" si="42"/>
        <v>0</v>
      </c>
      <c r="B23" s="4">
        <f t="shared" si="43"/>
        <v>0</v>
      </c>
      <c r="C23" s="4">
        <f t="shared" si="44"/>
        <v>0</v>
      </c>
      <c r="D23" s="4">
        <f t="shared" si="45"/>
        <v>0</v>
      </c>
      <c r="E23" s="5">
        <f t="shared" si="46"/>
        <v>0</v>
      </c>
      <c r="F23" s="9" t="e">
        <f t="shared" si="47"/>
        <v>#DIV/0!</v>
      </c>
      <c r="G23" s="9" t="e">
        <f t="shared" si="48"/>
        <v>#DIV/0!</v>
      </c>
      <c r="H23" s="9" t="e">
        <f t="shared" si="49"/>
        <v>#DIV/0!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f t="shared" si="52"/>
        <v>0</v>
      </c>
      <c r="R23" s="2">
        <v>0</v>
      </c>
    </row>
    <row r="24" spans="1:24" x14ac:dyDescent="0.25">
      <c r="A24" s="4">
        <f t="shared" si="42"/>
        <v>0</v>
      </c>
      <c r="B24" s="4">
        <f t="shared" si="43"/>
        <v>0</v>
      </c>
      <c r="C24" s="4">
        <f t="shared" si="44"/>
        <v>0</v>
      </c>
      <c r="D24" s="4">
        <f t="shared" si="45"/>
        <v>0</v>
      </c>
      <c r="E24" s="5">
        <f t="shared" si="46"/>
        <v>0</v>
      </c>
      <c r="F24" s="9" t="e">
        <f t="shared" si="47"/>
        <v>#DIV/0!</v>
      </c>
      <c r="G24" s="9" t="e">
        <f t="shared" si="48"/>
        <v>#DIV/0!</v>
      </c>
      <c r="H24" s="9" t="e">
        <f t="shared" si="49"/>
        <v>#DIV/0!</v>
      </c>
      <c r="I24" s="4" t="e">
        <f>#REF!</f>
        <v>#REF!</v>
      </c>
      <c r="J24" s="4">
        <f t="shared" si="50"/>
        <v>0</v>
      </c>
      <c r="O24">
        <v>0</v>
      </c>
      <c r="P24">
        <f t="shared" si="51"/>
        <v>0</v>
      </c>
      <c r="Q24">
        <f t="shared" si="52"/>
        <v>0</v>
      </c>
      <c r="R24" s="2">
        <v>0</v>
      </c>
    </row>
    <row r="25" spans="1:24" x14ac:dyDescent="0.25">
      <c r="A25" s="4">
        <f t="shared" si="32"/>
        <v>0</v>
      </c>
      <c r="B25" s="4">
        <f t="shared" si="33"/>
        <v>0</v>
      </c>
      <c r="C25" s="4">
        <f t="shared" si="41"/>
        <v>0</v>
      </c>
      <c r="D25" s="4">
        <f t="shared" si="34"/>
        <v>0</v>
      </c>
      <c r="E25" s="5">
        <f t="shared" si="35"/>
        <v>0</v>
      </c>
      <c r="F25" s="9" t="e">
        <f t="shared" si="36"/>
        <v>#DIV/0!</v>
      </c>
      <c r="G25" s="9" t="e">
        <f t="shared" si="37"/>
        <v>#DIV/0!</v>
      </c>
      <c r="H25" s="9" t="e">
        <f t="shared" si="38"/>
        <v>#DIV/0!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f t="shared" si="40"/>
        <v>0</v>
      </c>
      <c r="R25" s="2">
        <v>0</v>
      </c>
    </row>
    <row r="26" spans="1:24" x14ac:dyDescent="0.25">
      <c r="A26" s="4">
        <f t="shared" si="32"/>
        <v>0</v>
      </c>
      <c r="B26" s="4">
        <f t="shared" si="33"/>
        <v>0</v>
      </c>
      <c r="C26" s="4">
        <f t="shared" si="41"/>
        <v>0</v>
      </c>
      <c r="D26" s="4">
        <f t="shared" si="34"/>
        <v>0</v>
      </c>
      <c r="E26" s="5">
        <f t="shared" si="35"/>
        <v>0</v>
      </c>
      <c r="F26" s="9" t="e">
        <f t="shared" si="36"/>
        <v>#DIV/0!</v>
      </c>
      <c r="G26" s="9" t="e">
        <f t="shared" si="37"/>
        <v>#DIV/0!</v>
      </c>
      <c r="H26" s="9" t="e">
        <f t="shared" si="38"/>
        <v>#DIV/0!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f t="shared" si="40"/>
        <v>0</v>
      </c>
      <c r="R26" s="2">
        <v>0</v>
      </c>
    </row>
    <row r="27" spans="1:24" x14ac:dyDescent="0.25">
      <c r="A27" s="4">
        <f t="shared" si="32"/>
        <v>0</v>
      </c>
      <c r="B27" s="4">
        <f t="shared" si="33"/>
        <v>0</v>
      </c>
      <c r="C27" s="4">
        <f t="shared" si="41"/>
        <v>0</v>
      </c>
      <c r="D27" s="4">
        <f t="shared" si="34"/>
        <v>0</v>
      </c>
      <c r="E27" s="5">
        <f t="shared" si="35"/>
        <v>0</v>
      </c>
      <c r="F27" s="9" t="e">
        <f t="shared" si="36"/>
        <v>#DIV/0!</v>
      </c>
      <c r="G27" s="9" t="e">
        <f t="shared" si="37"/>
        <v>#DIV/0!</v>
      </c>
      <c r="H27" s="9" t="e">
        <f t="shared" si="38"/>
        <v>#DIV/0!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f t="shared" si="40"/>
        <v>0</v>
      </c>
      <c r="R27" s="2">
        <v>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7000</v>
      </c>
      <c r="X29" s="20" t="s">
        <v>40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4500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S33" s="10"/>
      <c r="T33" s="10"/>
      <c r="U33" s="17" t="s">
        <v>17</v>
      </c>
      <c r="V33" s="23"/>
      <c r="W33" s="24">
        <f>X33-X34</f>
        <v>5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55</v>
      </c>
      <c r="X34" s="24">
        <v>2019</v>
      </c>
      <c r="Y34" t="s">
        <v>38</v>
      </c>
    </row>
    <row r="35" spans="5:25" ht="15.75" x14ac:dyDescent="0.25"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P36" s="42" t="s">
        <v>37</v>
      </c>
      <c r="Q36" s="42"/>
      <c r="R36" s="42"/>
      <c r="S36" s="42"/>
      <c r="T36" s="43"/>
      <c r="U36" s="21" t="s">
        <v>20</v>
      </c>
      <c r="V36" s="23"/>
      <c r="W36" s="24">
        <v>0</v>
      </c>
      <c r="X36" s="24"/>
    </row>
    <row r="37" spans="5:25" ht="15.75" x14ac:dyDescent="0.25">
      <c r="E37" t="s">
        <v>39</v>
      </c>
      <c r="F37" s="7">
        <v>734</v>
      </c>
      <c r="U37" s="17"/>
      <c r="V37" s="26"/>
      <c r="W37" s="27">
        <f>W36%</f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4500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E42" s="44" t="s">
        <v>42</v>
      </c>
      <c r="F42" s="44"/>
      <c r="G42" s="44"/>
      <c r="H42" s="44"/>
      <c r="I42" s="44"/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7000</v>
      </c>
      <c r="X42" s="22"/>
    </row>
    <row r="43" spans="5:25" ht="15.75" x14ac:dyDescent="0.25">
      <c r="E43" s="44"/>
      <c r="F43" s="44"/>
      <c r="G43" s="44"/>
      <c r="H43" s="44"/>
      <c r="I43" s="44"/>
      <c r="S43" s="10"/>
      <c r="T43" s="10"/>
      <c r="U43" s="23"/>
      <c r="V43" s="23"/>
      <c r="W43" s="24"/>
      <c r="X43" s="24"/>
    </row>
    <row r="44" spans="5:25" ht="15.75" x14ac:dyDescent="0.25">
      <c r="E44" s="44"/>
      <c r="F44" s="44"/>
      <c r="G44" s="44"/>
      <c r="H44" s="44"/>
      <c r="I44" s="44"/>
      <c r="S44" s="10"/>
      <c r="T44" s="10"/>
      <c r="U44" s="28" t="s">
        <v>31</v>
      </c>
      <c r="V44" s="30"/>
      <c r="W44" s="25">
        <v>734</v>
      </c>
      <c r="X44" s="24"/>
    </row>
    <row r="45" spans="5:25" ht="15.75" x14ac:dyDescent="0.25">
      <c r="E45" s="44"/>
      <c r="F45" s="44"/>
      <c r="G45" s="44"/>
      <c r="H45" s="44"/>
      <c r="I45" s="44"/>
      <c r="P45" s="13" t="s">
        <v>29</v>
      </c>
      <c r="S45" s="10"/>
      <c r="T45" s="11"/>
      <c r="U45" s="17" t="s">
        <v>41</v>
      </c>
      <c r="V45" s="31"/>
      <c r="W45" s="32">
        <f>W42*W44+X46</f>
        <v>5138000</v>
      </c>
      <c r="X45" s="33"/>
    </row>
    <row r="46" spans="5:25" ht="15.75" x14ac:dyDescent="0.25">
      <c r="E46" s="44"/>
      <c r="F46" s="44"/>
      <c r="G46" s="44"/>
      <c r="H46" s="44"/>
      <c r="I46" s="44"/>
      <c r="S46" s="11"/>
      <c r="T46" s="10"/>
      <c r="U46" s="17" t="s">
        <v>24</v>
      </c>
      <c r="V46" s="23"/>
      <c r="W46" s="34">
        <f>W45*0.9</f>
        <v>4624200</v>
      </c>
      <c r="X46" s="35"/>
    </row>
    <row r="47" spans="5:25" ht="15.75" x14ac:dyDescent="0.25">
      <c r="E47" s="44"/>
      <c r="F47" s="44"/>
      <c r="G47" s="44"/>
      <c r="H47" s="44"/>
      <c r="I47" s="44"/>
      <c r="S47" s="10"/>
      <c r="T47" s="10"/>
      <c r="U47" s="17" t="s">
        <v>25</v>
      </c>
      <c r="V47" s="23"/>
      <c r="W47" s="34">
        <f>W45*0.8</f>
        <v>4110400</v>
      </c>
      <c r="X47" s="34"/>
    </row>
    <row r="48" spans="5:25" ht="15.75" x14ac:dyDescent="0.25">
      <c r="E48" s="44"/>
      <c r="F48" s="44"/>
      <c r="G48" s="44"/>
      <c r="H48" s="44"/>
      <c r="I48" s="44"/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5:24" ht="15.75" x14ac:dyDescent="0.25">
      <c r="E49" s="44"/>
      <c r="F49" s="44"/>
      <c r="G49" s="44"/>
      <c r="H49" s="44"/>
      <c r="I49" s="44"/>
      <c r="U49" s="37" t="s">
        <v>26</v>
      </c>
      <c r="V49" s="38"/>
      <c r="W49" s="39">
        <f>W30*W44</f>
        <v>1835000</v>
      </c>
      <c r="X49" s="39"/>
    </row>
    <row r="50" spans="5:24" ht="15.75" x14ac:dyDescent="0.25">
      <c r="E50" s="44"/>
      <c r="F50" s="44"/>
      <c r="G50" s="44"/>
      <c r="H50" s="44"/>
      <c r="I50" s="44"/>
      <c r="U50" s="17" t="s">
        <v>27</v>
      </c>
      <c r="V50" s="23"/>
      <c r="W50" s="36"/>
      <c r="X50" s="36"/>
    </row>
    <row r="51" spans="5:24" ht="15.75" x14ac:dyDescent="0.25">
      <c r="U51" s="40" t="s">
        <v>28</v>
      </c>
      <c r="V51" s="36"/>
      <c r="W51" s="34">
        <f>W45*0.025/12</f>
        <v>10704.166666666666</v>
      </c>
      <c r="X51" s="34"/>
    </row>
  </sheetData>
  <mergeCells count="4">
    <mergeCell ref="A15:R15"/>
    <mergeCell ref="A2:R2"/>
    <mergeCell ref="P36:T36"/>
    <mergeCell ref="E42:I50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P23" sqref="P23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topLeftCell="A4"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9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topLeftCell="A7"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T33:U36"/>
  <sheetViews>
    <sheetView topLeftCell="F1" zoomScaleNormal="100" workbookViewId="0">
      <selection activeCell="W37" sqref="W37"/>
    </sheetView>
  </sheetViews>
  <sheetFormatPr defaultRowHeight="15" x14ac:dyDescent="0.25"/>
  <sheetData>
    <row r="33" spans="20:21" x14ac:dyDescent="0.25">
      <c r="T33">
        <v>39.840000000000003</v>
      </c>
      <c r="U33">
        <f>T33*10.764</f>
        <v>428.83776</v>
      </c>
    </row>
    <row r="34" spans="20:21" x14ac:dyDescent="0.25">
      <c r="T34">
        <v>2.5099999999999998</v>
      </c>
      <c r="U34">
        <f t="shared" ref="U34:U35" si="0">T34*10.764</f>
        <v>27.017639999999997</v>
      </c>
    </row>
    <row r="35" spans="20:21" x14ac:dyDescent="0.25">
      <c r="T35">
        <v>3.57</v>
      </c>
      <c r="U35">
        <f t="shared" si="0"/>
        <v>38.427479999999996</v>
      </c>
    </row>
    <row r="36" spans="20:21" x14ac:dyDescent="0.25">
      <c r="U36">
        <f>SUM(U33:U35)</f>
        <v>494.28287999999998</v>
      </c>
    </row>
  </sheetData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2024-02-06T07:41:09Z</dcterms:modified>
</cp:coreProperties>
</file>