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BO Sanpada\Pankaj Sinh Son OF Brijbhushan Sinh\"/>
    </mc:Choice>
  </mc:AlternateContent>
  <xr:revisionPtr revIDLastSave="0" documentId="13_ncr:1_{AAF7E3AD-8591-4BEA-BE85-1440ACBE8E1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C4" i="25"/>
  <c r="J31" i="4" l="1"/>
  <c r="H31" i="4"/>
  <c r="G31" i="4"/>
  <c r="C5" i="25" l="1"/>
  <c r="Q2" i="4"/>
  <c r="Q3" i="4"/>
  <c r="B3" i="4" s="1"/>
  <c r="C3" i="4" s="1"/>
  <c r="D3" i="4" s="1"/>
  <c r="P4" i="4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32" i="4"/>
  <c r="G34" i="4"/>
  <c r="G36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4" i="4"/>
  <c r="G35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<sst xmlns="http://schemas.openxmlformats.org/spreadsheetml/2006/main" count="129" uniqueCount="88">
  <si>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</si>
  <si>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</si>
  <si>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</si>
  <si>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</si>
  <si>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</si>
  <si>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</si>
  <si>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</si>
  <si>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</si>
  <si>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</si>
  <si>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</si>
  <si>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</si>
  <si>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</si>
  <si>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</si>
  <si>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</si>
  <si>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</si>
  <si>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</si>
  <si>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</si>
  <si>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</si>
  <si>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</si>
  <si>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</si>
  <si>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</si>
  <si>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</si>
  <si>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</si>
  <si>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</si>
  <si>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</si>
  <si>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</si>
  <si>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</si>
  <si>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</si>
  <si>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</si>
  <si>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</si>
  <si>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</si>
  <si>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</si>
  <si>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</si>
  <si>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</si>
  <si>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</si>
  <si>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</si>
  <si>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</si>
  <si>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</si>
  <si>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</si>
  <si>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</si>
  <si>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</si>
  <si>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</si>
  <si>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</si>
  <si>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</si>
  <si>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</si>
  <si>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</si>
  <si>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</si>
  <si>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</si>
  <si>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</si>
  <si>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</si>
  <si>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</si>
  <si>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</si>
  <si>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</si>
  <si>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</si>
  <si>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</si>
  <si>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</si>
  <si>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</si>
  <si>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</si>
  <si>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</si>
  <si>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</si>
  <si>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</si>
  <si>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</si>
  <si>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</si>
  <si>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</si>
  <si>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</si>
  <si>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</si>
  <si>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</si>
  <si>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</si>
  <si>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</si>
  <si>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</si>
  <si>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</si>
  <si>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</si>
  <si>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</si>
  <si>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</si>
  <si>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</si>
  <si>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</si>
  <si>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</si>
  <si>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</si>
  <si>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</si>
  <si>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</si>
  <si>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</si>
  <si>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</si>
  <si>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</si>
  <si>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</si>
  <si>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GF</t>
  </si>
  <si>
    <t>FF</t>
  </si>
  <si>
    <t>SF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</si>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</sst>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47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74597B-CB80-46BF-B098-8F60B6687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54C083-7E64-4A2F-A125-CD062DBC7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25D8F-AFA1-4231-9021-1195332EB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478529</xdr:colOff>
      <xdr:row>49</xdr:row>
      <xdr:rowOff>20282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174783-AB0B-4AF4-8B21-AF2333D27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28129" cy="8830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475DAA-F057-4227-B772-41F98896B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117600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117600</v>
      </c>
      <c r="D5" s="63" t="s">
        <v>62</v>
      </c>
      <c r="E5" s="64">
        <f>C5/10.764</f>
        <v>10925.306577480491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48900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68700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55647.000000000007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104547</v>
      </c>
      <c r="D9" s="63" t="s">
        <v>62</v>
      </c>
      <c r="E9" s="64">
        <f>C9/10.764</f>
        <v>9712.6532887402464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19</v>
      </c>
      <c r="D13" s="70">
        <f>D12-C13</f>
        <v>81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20000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17500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41</v>
      </c>
      <c r="D8" s="26">
        <v>2005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28.5</v>
      </c>
      <c r="D10" s="26"/>
      <c r="F10" s="19"/>
    </row>
    <row r="11" spans="1:6" x14ac:dyDescent="0.25">
      <c r="A11" s="16"/>
      <c r="B11" s="27"/>
      <c r="C11" s="28">
        <f>C10%</f>
        <v>0.28499999999999998</v>
      </c>
      <c r="D11" s="28"/>
      <c r="F11" s="19"/>
    </row>
    <row r="12" spans="1:6" x14ac:dyDescent="0.25">
      <c r="A12" s="16" t="s">
        <v>21</v>
      </c>
      <c r="B12" s="20"/>
      <c r="C12" s="21">
        <f>C6*C11</f>
        <v>712.49999999999989</v>
      </c>
      <c r="D12" s="24"/>
      <c r="F12" s="19"/>
    </row>
    <row r="13" spans="1:6" x14ac:dyDescent="0.25">
      <c r="A13" s="16" t="s">
        <v>22</v>
      </c>
      <c r="B13" s="20"/>
      <c r="C13" s="21">
        <f>C6-C12</f>
        <v>1787.5</v>
      </c>
      <c r="D13" s="24"/>
      <c r="F13" s="19"/>
    </row>
    <row r="14" spans="1:6" x14ac:dyDescent="0.25">
      <c r="A14" s="16" t="s">
        <v>15</v>
      </c>
      <c r="B14" s="20"/>
      <c r="C14" s="21">
        <f>C5</f>
        <v>17500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C14+C13+0.5</f>
        <v>19288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630</v>
      </c>
      <c r="D18" s="26"/>
      <c r="F18" s="19"/>
    </row>
    <row r="19" spans="1:6" x14ac:dyDescent="0.25">
      <c r="A19" s="16" t="s">
        <v>73</v>
      </c>
      <c r="B19" s="6"/>
      <c r="C19" s="32">
        <f>C18*C16</f>
        <v>12151440</v>
      </c>
      <c r="D19" s="33"/>
      <c r="E19" s="70"/>
      <c r="F19" s="34"/>
    </row>
    <row r="20" spans="1:6" x14ac:dyDescent="0.25">
      <c r="A20" s="16" t="s">
        <v>24</v>
      </c>
      <c r="C20" s="35">
        <f>C19*90%</f>
        <v>10936296</v>
      </c>
      <c r="D20" s="32"/>
      <c r="F20" s="19"/>
    </row>
    <row r="21" spans="1:6" x14ac:dyDescent="0.25">
      <c r="A21" s="16" t="s">
        <v>25</v>
      </c>
      <c r="C21" s="35">
        <f>C19*80%</f>
        <v>9721152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1575000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30378.600000000002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workbookViewId="0">
      <selection activeCell="R25" sqref="R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4.285156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1500</v>
      </c>
      <c r="C2" s="4">
        <f t="shared" ref="C2:C16" si="1">B2*1.2</f>
        <v>1800</v>
      </c>
      <c r="D2" s="4">
        <f t="shared" ref="D2:D16" si="2">C2*1.2</f>
        <v>2160</v>
      </c>
      <c r="E2" s="5">
        <f t="shared" ref="E2:E16" si="3">R2</f>
        <v>18000000</v>
      </c>
      <c r="F2" s="4">
        <f t="shared" ref="F2:F15" si="4">ROUND((E2/B2),0)</f>
        <v>12000</v>
      </c>
      <c r="G2" s="4">
        <f t="shared" ref="G2:G15" si="5">ROUND((E2/C2),0)</f>
        <v>10000</v>
      </c>
      <c r="H2" s="4">
        <f t="shared" ref="H2:H15" si="6">ROUND((E2/D2),0)</f>
        <v>8333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1800</v>
      </c>
      <c r="Q2">
        <f t="shared" ref="Q2:Q10" si="9">P2/1.2</f>
        <v>1500</v>
      </c>
      <c r="R2" s="2">
        <v>18000000</v>
      </c>
      <c r="S2" s="2"/>
    </row>
    <row r="3" spans="1:19" x14ac:dyDescent="0.25">
      <c r="A3" s="4">
        <v>2</v>
      </c>
      <c r="B3" s="4">
        <f t="shared" si="0"/>
        <v>333.33333333333337</v>
      </c>
      <c r="C3" s="4">
        <f t="shared" si="1"/>
        <v>400.00000000000006</v>
      </c>
      <c r="D3" s="4">
        <f t="shared" si="2"/>
        <v>480.00000000000006</v>
      </c>
      <c r="E3" s="5">
        <f t="shared" si="3"/>
        <v>7500000</v>
      </c>
      <c r="F3" s="4">
        <f t="shared" si="4"/>
        <v>22500</v>
      </c>
      <c r="G3" s="4">
        <f t="shared" si="5"/>
        <v>18750</v>
      </c>
      <c r="H3" s="4">
        <f t="shared" si="6"/>
        <v>15625</v>
      </c>
      <c r="I3" s="4">
        <f t="shared" si="7"/>
        <v>0</v>
      </c>
      <c r="J3" s="4">
        <f t="shared" si="8"/>
        <v>0</v>
      </c>
      <c r="O3">
        <v>0</v>
      </c>
      <c r="P3">
        <v>400</v>
      </c>
      <c r="Q3">
        <f t="shared" si="9"/>
        <v>333.33333333333337</v>
      </c>
      <c r="R3" s="2">
        <v>7500000</v>
      </c>
      <c r="S3" s="2"/>
    </row>
    <row r="4" spans="1:19" x14ac:dyDescent="0.25">
      <c r="A4" s="4">
        <v>3</v>
      </c>
      <c r="B4" s="4">
        <f t="shared" si="0"/>
        <v>1650</v>
      </c>
      <c r="C4" s="4">
        <f t="shared" si="1"/>
        <v>1980</v>
      </c>
      <c r="D4" s="4">
        <f t="shared" si="2"/>
        <v>2376</v>
      </c>
      <c r="E4" s="5">
        <f t="shared" si="3"/>
        <v>15300000</v>
      </c>
      <c r="F4" s="4">
        <f t="shared" si="4"/>
        <v>9273</v>
      </c>
      <c r="G4" s="4">
        <f t="shared" si="5"/>
        <v>7727</v>
      </c>
      <c r="H4" s="4">
        <f t="shared" si="6"/>
        <v>6439</v>
      </c>
      <c r="I4" s="4">
        <f t="shared" si="7"/>
        <v>0</v>
      </c>
      <c r="J4" s="4">
        <f t="shared" si="8"/>
        <v>0</v>
      </c>
      <c r="O4">
        <v>0</v>
      </c>
      <c r="P4">
        <f t="shared" ref="P2:P10" si="10">O4/1.2</f>
        <v>0</v>
      </c>
      <c r="Q4">
        <v>1650</v>
      </c>
      <c r="R4" s="2">
        <v>15300000</v>
      </c>
      <c r="S4" s="2"/>
    </row>
    <row r="5" spans="1:19" x14ac:dyDescent="0.25">
      <c r="A5" s="4">
        <v>4</v>
      </c>
      <c r="B5" s="4">
        <f t="shared" si="0"/>
        <v>1452.5</v>
      </c>
      <c r="C5" s="4">
        <f t="shared" si="1"/>
        <v>1743</v>
      </c>
      <c r="D5" s="4">
        <f t="shared" si="2"/>
        <v>2091.6</v>
      </c>
      <c r="E5" s="5">
        <f t="shared" si="3"/>
        <v>16000000</v>
      </c>
      <c r="F5" s="4">
        <f t="shared" si="4"/>
        <v>11015</v>
      </c>
      <c r="G5" s="4">
        <f t="shared" si="5"/>
        <v>9180</v>
      </c>
      <c r="H5" s="4">
        <f t="shared" si="6"/>
        <v>7650</v>
      </c>
      <c r="I5" s="4">
        <f t="shared" si="7"/>
        <v>0</v>
      </c>
      <c r="J5" s="4">
        <f t="shared" si="8"/>
        <v>0</v>
      </c>
      <c r="O5">
        <v>0</v>
      </c>
      <c r="P5">
        <v>1743</v>
      </c>
      <c r="Q5">
        <f t="shared" si="9"/>
        <v>1452.5</v>
      </c>
      <c r="R5" s="2">
        <v>16000000</v>
      </c>
      <c r="S5" s="2"/>
    </row>
    <row r="6" spans="1:19" x14ac:dyDescent="0.25">
      <c r="A6" s="4">
        <v>5</v>
      </c>
      <c r="B6" s="4">
        <f t="shared" si="0"/>
        <v>933.33333333333337</v>
      </c>
      <c r="C6" s="4">
        <f t="shared" si="1"/>
        <v>1120</v>
      </c>
      <c r="D6" s="4">
        <f t="shared" si="2"/>
        <v>1344</v>
      </c>
      <c r="E6" s="5">
        <f t="shared" si="3"/>
        <v>10000000</v>
      </c>
      <c r="F6" s="4">
        <f t="shared" si="4"/>
        <v>10714</v>
      </c>
      <c r="G6" s="4">
        <f t="shared" si="5"/>
        <v>8929</v>
      </c>
      <c r="H6" s="4">
        <f t="shared" si="6"/>
        <v>7440</v>
      </c>
      <c r="I6" s="4">
        <f t="shared" si="7"/>
        <v>0</v>
      </c>
      <c r="J6" s="4">
        <f t="shared" si="8"/>
        <v>0</v>
      </c>
      <c r="O6">
        <v>0</v>
      </c>
      <c r="P6">
        <v>1120</v>
      </c>
      <c r="Q6">
        <f t="shared" si="9"/>
        <v>933.33333333333337</v>
      </c>
      <c r="R6" s="2">
        <v>10000000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F28" s="74" t="s">
        <v>84</v>
      </c>
      <c r="G28" s="10">
        <v>505</v>
      </c>
    </row>
    <row r="29" spans="1:19" s="10" customFormat="1" x14ac:dyDescent="0.25">
      <c r="F29" s="74" t="s">
        <v>85</v>
      </c>
      <c r="G29" s="10">
        <v>421</v>
      </c>
    </row>
    <row r="30" spans="1:19" s="10" customFormat="1" x14ac:dyDescent="0.25">
      <c r="F30" s="74" t="s">
        <v>86</v>
      </c>
      <c r="G30" s="10">
        <v>446</v>
      </c>
    </row>
    <row r="31" spans="1:19" s="10" customFormat="1" x14ac:dyDescent="0.25">
      <c r="C31" s="72" t="s">
        <v>74</v>
      </c>
      <c r="D31" s="72"/>
      <c r="F31" s="57" t="s">
        <v>87</v>
      </c>
      <c r="G31" s="57">
        <f>SUM(G28:G30)</f>
        <v>1372</v>
      </c>
      <c r="H31" s="10">
        <f>G31*1.2</f>
        <v>1646.3999999999999</v>
      </c>
      <c r="I31" s="10">
        <v>9000</v>
      </c>
      <c r="J31" s="10">
        <f>H31*I31</f>
        <v>14817599.999999998</v>
      </c>
    </row>
    <row r="32" spans="1:19" s="10" customFormat="1" x14ac:dyDescent="0.25">
      <c r="C32" s="72" t="s">
        <v>1</v>
      </c>
      <c r="D32" s="72"/>
      <c r="F32" s="57" t="s">
        <v>71</v>
      </c>
      <c r="G32" s="57">
        <v>630</v>
      </c>
      <c r="H32" s="10">
        <f>G32/G31</f>
        <v>0.45918367346938777</v>
      </c>
    </row>
    <row r="33" spans="3:8" s="10" customFormat="1" x14ac:dyDescent="0.25">
      <c r="F33" s="57" t="s">
        <v>72</v>
      </c>
      <c r="G33" s="57"/>
    </row>
    <row r="34" spans="3:8" s="10" customFormat="1" x14ac:dyDescent="0.25">
      <c r="C34" s="75"/>
      <c r="D34" s="75"/>
      <c r="F34" s="75" t="s">
        <v>73</v>
      </c>
      <c r="G34" s="75">
        <f>G32*G33</f>
        <v>0</v>
      </c>
      <c r="H34" s="10" t="e">
        <f>G34/D32</f>
        <v>#DIV/0!</v>
      </c>
    </row>
    <row r="35" spans="3:8" s="10" customFormat="1" x14ac:dyDescent="0.25">
      <c r="C35" s="75"/>
      <c r="D35" s="75"/>
      <c r="F35" s="75" t="s">
        <v>24</v>
      </c>
      <c r="G35" s="75">
        <f>G34*90%</f>
        <v>0</v>
      </c>
    </row>
    <row r="36" spans="3:8" s="10" customFormat="1" x14ac:dyDescent="0.25">
      <c r="C36" s="75"/>
      <c r="D36" s="75"/>
      <c r="F36" s="75" t="s">
        <v>25</v>
      </c>
      <c r="G36" s="75">
        <f>G34*80%</f>
        <v>0</v>
      </c>
    </row>
    <row r="37" spans="3:8" s="10" customFormat="1" x14ac:dyDescent="0.25">
      <c r="C37" s="75"/>
      <c r="D37" s="75"/>
    </row>
    <row r="38" spans="3:8" s="10" customFormat="1" x14ac:dyDescent="0.25">
      <c r="C38" s="75"/>
      <c r="D38" s="75"/>
    </row>
    <row r="39" spans="3:8" s="10" customFormat="1" x14ac:dyDescent="0.25"/>
    <row r="40" spans="3:8" s="10" customFormat="1" x14ac:dyDescent="0.25"/>
    <row r="41" spans="3:8" s="10" customFormat="1" x14ac:dyDescent="0.25"/>
    <row r="42" spans="3:8" s="10" customFormat="1" x14ac:dyDescent="0.25"/>
    <row r="43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2024-02-17T12:23:26Z</dcterms:modified>
</cp:coreProperties>
</file>