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Pandurang Mulmule\"/>
    </mc:Choice>
  </mc:AlternateContent>
  <bookViews>
    <workbookView xWindow="0" yWindow="0" windowWidth="15360" windowHeight="7755"/>
  </bookViews>
  <sheets>
    <sheet name="Calculation" sheetId="1" r:id="rId1"/>
    <sheet name="Listing1" sheetId="6" r:id="rId2"/>
    <sheet name="Listing2" sheetId="3" r:id="rId3"/>
    <sheet name="Listing3" sheetId="7" r:id="rId4"/>
  </sheets>
  <calcPr calcId="152511"/>
</workbook>
</file>

<file path=xl/calcChain.xml><?xml version="1.0" encoding="utf-8"?>
<calcChain xmlns="http://schemas.openxmlformats.org/spreadsheetml/2006/main">
  <c r="C46" i="1" l="1"/>
  <c r="K50" i="1" l="1"/>
  <c r="K49" i="1"/>
  <c r="G26" i="7"/>
  <c r="G25" i="7"/>
  <c r="G33" i="3"/>
  <c r="G32" i="3"/>
  <c r="D18" i="6"/>
  <c r="F54" i="1" l="1"/>
  <c r="F53" i="1"/>
  <c r="D26" i="3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C38" i="1" s="1"/>
  <c r="C42" i="1" l="1"/>
  <c r="C39" i="1"/>
  <c r="C40" i="1" s="1"/>
  <c r="C41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<sst xmlns="http://schemas.openxmlformats.org/spreadsheetml/2006/main" count="27" uniqueCount="24">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</sst>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180975</xdr:colOff>
      <xdr:row>15</xdr:row>
      <xdr:rowOff>85725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67375" cy="29432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571500</xdr:colOff>
      <xdr:row>9</xdr:row>
      <xdr:rowOff>161925</xdr:rowOff>
    </xdr:from>
    <xdr:to>
      <xdr:col>12</xdr:col>
      <xdr:colOff>142875</xdr:colOff>
      <xdr:row>28</xdr:row>
      <xdr:rowOff>161925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90700" y="1876425"/>
          <a:ext cx="5667375" cy="36195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342900</xdr:colOff>
      <xdr:row>1</xdr:row>
      <xdr:rowOff>161925</xdr:rowOff>
    </xdr:from>
    <xdr:to>
      <xdr:col>11</xdr:col>
      <xdr:colOff>514350</xdr:colOff>
      <xdr:row>22</xdr:row>
      <xdr:rowOff>76200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2100" y="352425"/>
          <a:ext cx="5657850" cy="3914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H27" activePane="bottomRight" state="frozen"/>
      <selection pane="topRight" activeCell="D1" sqref="D1"/>
      <selection pane="bottomLeft" activeCell="A6" sqref="A6"/>
      <selection pane="bottomRight" activeCell="C46" sqref="C46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39.06</v>
      </c>
      <c r="E2" s="4"/>
      <c r="F2" s="4"/>
      <c r="G2" s="23"/>
      <c r="H2" s="1"/>
    </row>
    <row r="3" spans="1:15" x14ac:dyDescent="0.3">
      <c r="B3" s="22" t="s">
        <v>10</v>
      </c>
      <c r="C3" s="25">
        <v>48000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1874880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22.83</v>
      </c>
      <c r="D7" s="35">
        <v>2012</v>
      </c>
      <c r="E7" s="35">
        <v>2024</v>
      </c>
      <c r="F7" s="35">
        <v>60</v>
      </c>
      <c r="G7" s="53">
        <v>21500</v>
      </c>
      <c r="H7" s="62">
        <v>12</v>
      </c>
      <c r="I7" s="63">
        <f>IF(H7&gt;=5,90*H7/F7,0)</f>
        <v>18</v>
      </c>
      <c r="J7" s="64">
        <f t="shared" ref="J7:J12" si="0">G7/100*I7</f>
        <v>3870</v>
      </c>
      <c r="K7" s="64">
        <f>ROUND((G7-J7),0)</f>
        <v>17630</v>
      </c>
      <c r="L7" s="64">
        <f>ROUND((K7*C7),0)</f>
        <v>402493</v>
      </c>
      <c r="M7" s="64">
        <f>ROUND((C7*G7),0)</f>
        <v>490845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0</v>
      </c>
      <c r="D20" s="35">
        <v>0</v>
      </c>
      <c r="E20" s="35">
        <v>2023</v>
      </c>
      <c r="F20" s="35">
        <v>50</v>
      </c>
      <c r="G20" s="53">
        <v>0</v>
      </c>
      <c r="H20" s="62">
        <f t="shared" si="11"/>
        <v>2023</v>
      </c>
      <c r="I20" s="63">
        <f t="shared" si="12"/>
        <v>3641.4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402493</v>
      </c>
      <c r="M27" s="15">
        <f>SUM(M7:M26)</f>
        <v>490845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2"/>
      <c r="F34" s="79"/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1874880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402493</v>
      </c>
      <c r="D36" s="74"/>
      <c r="E36" s="17"/>
      <c r="F36" s="80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2277373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2163504</v>
      </c>
      <c r="D38" s="30"/>
      <c r="E38" s="81"/>
      <c r="F38" s="28"/>
      <c r="G38" s="37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1821898.4000000001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1821899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0.59999999986030161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1821898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290801.1925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L27*0.85</f>
        <v>342119.05</v>
      </c>
      <c r="D46" s="73"/>
      <c r="E46" s="27"/>
      <c r="F46" s="37"/>
      <c r="G46" s="37"/>
      <c r="H46" s="67"/>
      <c r="I46" s="27"/>
      <c r="J46" s="78"/>
      <c r="K46" s="27"/>
      <c r="L46" s="37"/>
      <c r="M46" s="39"/>
      <c r="N46" s="37"/>
    </row>
    <row r="47" spans="2:15" x14ac:dyDescent="0.3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5:14" x14ac:dyDescent="0.3">
      <c r="E49" s="27"/>
      <c r="F49" s="37"/>
      <c r="G49" s="37"/>
      <c r="H49" s="37"/>
      <c r="I49" s="27"/>
      <c r="J49" s="37">
        <v>2200</v>
      </c>
      <c r="K49" s="40">
        <f>J49*10.764</f>
        <v>23680.799999999999</v>
      </c>
      <c r="L49" s="37"/>
      <c r="M49" s="39"/>
      <c r="N49" s="37"/>
    </row>
    <row r="50" spans="5:14" x14ac:dyDescent="0.3">
      <c r="E50" s="78"/>
      <c r="F50" s="37"/>
      <c r="G50" s="37"/>
      <c r="H50" s="37"/>
      <c r="I50" s="27"/>
      <c r="J50" s="37">
        <v>3000</v>
      </c>
      <c r="K50" s="40">
        <f>J50*10.764</f>
        <v>32291.999999999996</v>
      </c>
      <c r="L50" s="37"/>
      <c r="M50" s="39"/>
      <c r="N50" s="37"/>
    </row>
    <row r="51" spans="5:14" x14ac:dyDescent="0.3">
      <c r="E51" s="27"/>
      <c r="F51" s="37"/>
      <c r="G51" s="37"/>
      <c r="H51" s="38"/>
      <c r="I51" s="27"/>
      <c r="J51" s="37"/>
      <c r="K51" s="40"/>
      <c r="L51" s="37"/>
      <c r="M51" s="39"/>
      <c r="N51" s="37"/>
    </row>
    <row r="52" spans="5:14" x14ac:dyDescent="0.3">
      <c r="E52" s="27"/>
      <c r="F52" s="37"/>
      <c r="G52" s="37"/>
      <c r="H52" s="37"/>
      <c r="I52" s="27"/>
      <c r="J52" s="37"/>
      <c r="K52" s="40"/>
      <c r="L52" s="37"/>
      <c r="M52" s="39"/>
      <c r="N52" s="37"/>
    </row>
    <row r="53" spans="5:14" x14ac:dyDescent="0.3">
      <c r="E53" s="27">
        <v>2500</v>
      </c>
      <c r="F53" s="78">
        <f>E53*10.764</f>
        <v>26910</v>
      </c>
      <c r="G53" s="37"/>
      <c r="H53" s="37"/>
      <c r="I53" s="27"/>
      <c r="J53" s="37"/>
      <c r="K53" s="40"/>
      <c r="L53" s="37"/>
      <c r="M53" s="39"/>
      <c r="N53" s="37"/>
    </row>
    <row r="54" spans="5:14" x14ac:dyDescent="0.3">
      <c r="E54" s="27">
        <v>2600</v>
      </c>
      <c r="F54" s="78">
        <f>E54*10.764</f>
        <v>27986.399999999998</v>
      </c>
      <c r="G54" s="37"/>
      <c r="H54" s="37"/>
      <c r="I54" s="27"/>
      <c r="J54" s="37"/>
      <c r="K54" s="40"/>
      <c r="L54" s="37"/>
      <c r="M54" s="39"/>
      <c r="N54" s="37"/>
    </row>
    <row r="55" spans="5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5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5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5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5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5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5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5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5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5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7:D18"/>
  <sheetViews>
    <sheetView zoomScaleNormal="100" workbookViewId="0">
      <selection activeCell="H19" sqref="H19"/>
    </sheetView>
  </sheetViews>
  <sheetFormatPr defaultRowHeight="15" x14ac:dyDescent="0.25"/>
  <sheetData>
    <row r="17" spans="4:4" x14ac:dyDescent="0.25">
      <c r="D17">
        <v>1951000</v>
      </c>
    </row>
    <row r="18" spans="4:4" x14ac:dyDescent="0.25">
      <c r="D18">
        <f>D17/648</f>
        <v>3010.8024691358023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4:G33"/>
  <sheetViews>
    <sheetView topLeftCell="A13" workbookViewId="0">
      <selection activeCell="H34" sqref="H34"/>
    </sheetView>
  </sheetViews>
  <sheetFormatPr defaultRowHeight="15" x14ac:dyDescent="0.25"/>
  <sheetData>
    <row r="24" spans="4:7" x14ac:dyDescent="0.25">
      <c r="D24">
        <v>1763000</v>
      </c>
    </row>
    <row r="25" spans="4:7" x14ac:dyDescent="0.25">
      <c r="D25">
        <v>675</v>
      </c>
    </row>
    <row r="26" spans="4:7" x14ac:dyDescent="0.25">
      <c r="D26" s="77">
        <f>D24/D25</f>
        <v>2611.8518518518517</v>
      </c>
    </row>
    <row r="31" spans="4:7" x14ac:dyDescent="0.25">
      <c r="G31">
        <v>7100000</v>
      </c>
    </row>
    <row r="32" spans="4:7" x14ac:dyDescent="0.25">
      <c r="G32">
        <f>G31/300</f>
        <v>23666.666666666668</v>
      </c>
    </row>
    <row r="33" spans="7:7" x14ac:dyDescent="0.25">
      <c r="G33">
        <f>G32/9</f>
        <v>2629.6296296296296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24:G26"/>
  <sheetViews>
    <sheetView topLeftCell="A7" workbookViewId="0">
      <selection activeCell="I28" sqref="I28"/>
    </sheetView>
  </sheetViews>
  <sheetFormatPr defaultRowHeight="15" x14ac:dyDescent="0.25"/>
  <sheetData>
    <row r="24" spans="7:7" x14ac:dyDescent="0.25">
      <c r="G24">
        <v>4800000</v>
      </c>
    </row>
    <row r="25" spans="7:7" x14ac:dyDescent="0.25">
      <c r="G25">
        <f>G24/199</f>
        <v>24120.603015075376</v>
      </c>
    </row>
    <row r="26" spans="7:7" x14ac:dyDescent="0.25">
      <c r="G26">
        <f>G25/10.764</f>
        <v>2240.8586970527108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Listing1</vt:lpstr>
      <vt:lpstr>Listing2</vt:lpstr>
      <vt:lpstr>Listing3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2024-01-29T10:30:12Z</dcterms:modified>
</cp:coreProperties>
</file>