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anuary 2024\VARSHA VASANT SALUNKE - SBI\"/>
    </mc:Choice>
  </mc:AlternateContent>
  <xr:revisionPtr revIDLastSave="0" documentId="13_ncr:1_{23DCE541-F2BC-40A4-AC27-9018F5C99B9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52" i="4" l="1"/>
  <c r="J51" i="4"/>
  <c r="I51" i="4"/>
  <c r="H51" i="4"/>
  <c r="J48" i="4"/>
  <c r="J38" i="4"/>
  <c r="J39" i="4"/>
  <c r="J40" i="4"/>
  <c r="J41" i="4"/>
  <c r="J42" i="4"/>
  <c r="J43" i="4"/>
  <c r="J44" i="4"/>
  <c r="J45" i="4"/>
  <c r="J46" i="4"/>
  <c r="J47" i="4"/>
  <c r="J37" i="4"/>
  <c r="I38" i="4"/>
  <c r="I39" i="4"/>
  <c r="I40" i="4"/>
  <c r="I41" i="4"/>
  <c r="I42" i="4"/>
  <c r="I43" i="4"/>
  <c r="I44" i="4"/>
  <c r="I45" i="4"/>
  <c r="I46" i="4"/>
  <c r="I47" i="4"/>
  <c r="H38" i="4"/>
  <c r="H39" i="4"/>
  <c r="H40" i="4"/>
  <c r="H41" i="4"/>
  <c r="H42" i="4"/>
  <c r="H43" i="4"/>
  <c r="H44" i="4"/>
  <c r="H45" i="4"/>
  <c r="H46" i="4"/>
  <c r="H47" i="4"/>
  <c r="I37" i="4"/>
  <c r="H37" i="4"/>
  <c r="G52" i="4"/>
  <c r="G51" i="4"/>
  <c r="G48" i="4"/>
  <c r="F51" i="4"/>
  <c r="F48" i="4"/>
  <c r="F38" i="4"/>
  <c r="F39" i="4"/>
  <c r="F40" i="4"/>
  <c r="F41" i="4"/>
  <c r="F42" i="4"/>
  <c r="F43" i="4"/>
  <c r="F44" i="4"/>
  <c r="F45" i="4"/>
  <c r="F46" i="4"/>
  <c r="F47" i="4"/>
  <c r="F37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Q16" i="4" s="1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46" i="4" s="1"/>
  <c r="W47" i="4" l="1"/>
  <c r="W51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<sst xmlns="http://schemas.openxmlformats.org/spreadsheetml/2006/main" count="49" uniqueCount="43">
  <si>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</si>
  <si>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</si>
  <si>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</si>
  <si>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</si>
  <si>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</si>
  <si>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</si>
  <si>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</si>
  <si>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</si>
  <si>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</si>
  <si>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</si>
  <si>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</si>
  <si>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</si>
  <si>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</si>
  <si>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</si>
  <si>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</si>
  <si>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</si>
  <si>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</si>
  <si>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</si>
  <si>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</si>
  <si>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</si>
  <si>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</si>
  <si>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</si>
  <si>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</si>
  <si>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</si>
  <si>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</si>
  <si>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</si>
  <si>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</si>
  <si>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</si>
  <si>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</si>
  <si>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</si>
  <si>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</si>
  <si>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</si>
  <si>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</si>
  <si>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</si>
  <si>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</si>
  <si>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</si>
  <si>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</si>
  <si>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</si>
  <si>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</si>
  <si>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</si>
  <si>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Panvel ) - VARSHA VASANT SALUNKE</t>
  </si>
  <si>
    <t>Index II 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</si>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</sst>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2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478784</xdr:colOff>
      <xdr:row>31</xdr:row>
      <xdr:rowOff>153219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CC56C3-B49F-47C8-A351-FA62D10CE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57184" cy="58682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488310</xdr:colOff>
      <xdr:row>36</xdr:row>
      <xdr:rowOff>143693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3FDAC7-BBA3-4C9C-A7D8-D08766C33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166710" cy="58586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487204</xdr:colOff>
      <xdr:row>48</xdr:row>
      <xdr:rowOff>182250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4F53EC-85B9-4D75-9D27-025A3B508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240804" cy="9135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134730</xdr:colOff>
      <xdr:row>51</xdr:row>
      <xdr:rowOff>48915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259B67-A3AC-46B9-9A3F-B309EBB6D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888330" cy="92405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135836</xdr:colOff>
      <xdr:row>49</xdr:row>
      <xdr:rowOff>20169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C5CBCD-8452-486B-936D-4EDBCEF4F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814236" cy="802116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326363</xdr:colOff>
      <xdr:row>42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E4D9A7-E37E-4D33-9160-5A56F557C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04763" cy="80306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535942</xdr:colOff>
      <xdr:row>38</xdr:row>
      <xdr:rowOff>162931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3AD2F3-6273-4BC7-AFD6-37E73BE3E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14342" cy="721143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2467</xdr:colOff>
      <xdr:row>44</xdr:row>
      <xdr:rowOff>10670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672AC1-218B-4AF5-BB7D-D6843D4D6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680867" cy="8202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2"/>
  <sheetViews>
    <sheetView tabSelected="1" topLeftCell="A28" zoomScaleNormal="100" workbookViewId="0">
      <selection activeCell="W41" sqref="W4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651</v>
      </c>
      <c r="C3" s="4">
        <f>B3*1.2</f>
        <v>781.19999999999993</v>
      </c>
      <c r="D3" s="4">
        <f t="shared" ref="D3:D14" si="2">C3*1.2</f>
        <v>937.43999999999983</v>
      </c>
      <c r="E3" s="5">
        <f t="shared" ref="E3:E14" si="3">R3</f>
        <v>14703728</v>
      </c>
      <c r="F3" s="9">
        <f t="shared" ref="F3:F14" si="4">ROUND((E3/B3),0)</f>
        <v>22586</v>
      </c>
      <c r="G3" s="9">
        <f t="shared" ref="G3:G14" si="5">ROUND((E3/C3),0)</f>
        <v>18822</v>
      </c>
      <c r="H3" s="9">
        <f t="shared" ref="H3:H14" si="6">ROUND((E3/D3),0)</f>
        <v>15685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651</v>
      </c>
      <c r="R3" s="2">
        <v>14703728</v>
      </c>
    </row>
    <row r="4" spans="1:20" s="47" customFormat="1" x14ac:dyDescent="0.25">
      <c r="A4" s="45">
        <f t="shared" ref="A4:A9" si="9">N4</f>
        <v>0</v>
      </c>
      <c r="B4" s="45">
        <f t="shared" ref="B4:B9" si="10">Q4</f>
        <v>463</v>
      </c>
      <c r="C4" s="45">
        <f t="shared" ref="C4:C9" si="11">B4*1.2</f>
        <v>555.6</v>
      </c>
      <c r="D4" s="45">
        <f t="shared" ref="D4:D9" si="12">C4*1.2</f>
        <v>666.72</v>
      </c>
      <c r="E4" s="46">
        <f t="shared" ref="E4:E9" si="13">R4</f>
        <v>7500000</v>
      </c>
      <c r="F4" s="45">
        <f t="shared" ref="F4:F9" si="14">ROUND((E4/B4),0)</f>
        <v>16199</v>
      </c>
      <c r="G4" s="45">
        <f t="shared" ref="G4:G9" si="15">ROUND((E4/C4),0)</f>
        <v>13499</v>
      </c>
      <c r="H4" s="45">
        <f t="shared" ref="H4:H9" si="16">ROUND((E4/D4),0)</f>
        <v>11249</v>
      </c>
      <c r="I4" s="45" t="e">
        <f>#REF!</f>
        <v>#REF!</v>
      </c>
      <c r="J4" s="45">
        <f t="shared" ref="J4:J9" si="17">S4</f>
        <v>0</v>
      </c>
      <c r="O4" s="47">
        <v>0</v>
      </c>
      <c r="P4" s="47">
        <f t="shared" ref="P4:P9" si="18">O4/1.2</f>
        <v>0</v>
      </c>
      <c r="Q4" s="47">
        <v>463</v>
      </c>
      <c r="R4" s="48">
        <v>7500000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4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625</v>
      </c>
      <c r="C16" s="4">
        <f>B16*1.2</f>
        <v>750</v>
      </c>
      <c r="D16" s="4">
        <f t="shared" ref="D16:D28" si="34">C16*1.2</f>
        <v>900</v>
      </c>
      <c r="E16" s="5">
        <f t="shared" ref="E16:E28" si="35">R16</f>
        <v>12700000</v>
      </c>
      <c r="F16" s="9">
        <f t="shared" ref="F16:F28" si="36">ROUND((E16/B16),0)</f>
        <v>20320</v>
      </c>
      <c r="G16" s="9">
        <f t="shared" ref="G16:G28" si="37">ROUND((E16/C16),0)</f>
        <v>16933</v>
      </c>
      <c r="H16" s="9">
        <f t="shared" ref="H16:H28" si="38">ROUND((E16/D16),0)</f>
        <v>14111</v>
      </c>
      <c r="I16" s="4" t="e">
        <f>#REF!</f>
        <v>#REF!</v>
      </c>
      <c r="J16" s="4">
        <f t="shared" ref="J16:J28" si="39">S16</f>
        <v>0</v>
      </c>
      <c r="O16">
        <v>900</v>
      </c>
      <c r="P16">
        <f t="shared" ref="P16:Q28" si="40">O16/1.2</f>
        <v>750</v>
      </c>
      <c r="Q16">
        <f t="shared" si="40"/>
        <v>625</v>
      </c>
      <c r="R16" s="2">
        <v>12700000</v>
      </c>
    </row>
    <row r="17" spans="1:24" s="47" customFormat="1" x14ac:dyDescent="0.25">
      <c r="A17" s="45">
        <f t="shared" si="32"/>
        <v>0</v>
      </c>
      <c r="B17" s="45">
        <f t="shared" si="33"/>
        <v>470</v>
      </c>
      <c r="C17" s="45">
        <f t="shared" ref="C17:C28" si="41">B17*1.2</f>
        <v>564</v>
      </c>
      <c r="D17" s="45">
        <f t="shared" si="34"/>
        <v>676.8</v>
      </c>
      <c r="E17" s="46">
        <f t="shared" si="35"/>
        <v>11000000</v>
      </c>
      <c r="F17" s="45">
        <f t="shared" si="36"/>
        <v>23404</v>
      </c>
      <c r="G17" s="45">
        <f t="shared" si="37"/>
        <v>19504</v>
      </c>
      <c r="H17" s="45">
        <f t="shared" si="38"/>
        <v>16253</v>
      </c>
      <c r="I17" s="45" t="e">
        <f>#REF!</f>
        <v>#REF!</v>
      </c>
      <c r="J17" s="45">
        <f t="shared" si="39"/>
        <v>0</v>
      </c>
      <c r="O17" s="47">
        <v>0</v>
      </c>
      <c r="P17" s="47">
        <f t="shared" si="40"/>
        <v>0</v>
      </c>
      <c r="Q17" s="47">
        <v>470</v>
      </c>
      <c r="R17" s="48">
        <v>11000000</v>
      </c>
    </row>
    <row r="18" spans="1:24" x14ac:dyDescent="0.25">
      <c r="A18" s="4">
        <f t="shared" si="32"/>
        <v>0</v>
      </c>
      <c r="B18" s="4">
        <f t="shared" si="33"/>
        <v>833.33333333333337</v>
      </c>
      <c r="C18" s="4">
        <f t="shared" si="41"/>
        <v>1000</v>
      </c>
      <c r="D18" s="4">
        <f t="shared" si="34"/>
        <v>1200</v>
      </c>
      <c r="E18" s="5">
        <f t="shared" si="35"/>
        <v>14100000</v>
      </c>
      <c r="F18" s="9">
        <f t="shared" si="36"/>
        <v>16920</v>
      </c>
      <c r="G18" s="9">
        <f t="shared" si="37"/>
        <v>14100</v>
      </c>
      <c r="H18" s="9">
        <f t="shared" si="38"/>
        <v>11750</v>
      </c>
      <c r="I18" s="4" t="e">
        <f>#REF!</f>
        <v>#REF!</v>
      </c>
      <c r="J18" s="4">
        <f t="shared" si="39"/>
        <v>0</v>
      </c>
      <c r="O18">
        <v>0</v>
      </c>
      <c r="P18">
        <v>1000</v>
      </c>
      <c r="Q18">
        <f t="shared" si="40"/>
        <v>833.33333333333337</v>
      </c>
      <c r="R18" s="2">
        <v>14100000</v>
      </c>
    </row>
    <row r="19" spans="1:24" s="47" customFormat="1" x14ac:dyDescent="0.25">
      <c r="A19" s="45">
        <f t="shared" si="32"/>
        <v>0</v>
      </c>
      <c r="B19" s="45">
        <f t="shared" si="33"/>
        <v>690</v>
      </c>
      <c r="C19" s="45">
        <f t="shared" si="41"/>
        <v>828</v>
      </c>
      <c r="D19" s="45">
        <f t="shared" si="34"/>
        <v>993.59999999999991</v>
      </c>
      <c r="E19" s="46">
        <f t="shared" si="35"/>
        <v>15000000</v>
      </c>
      <c r="F19" s="45">
        <f t="shared" si="36"/>
        <v>21739</v>
      </c>
      <c r="G19" s="45">
        <f t="shared" si="37"/>
        <v>18116</v>
      </c>
      <c r="H19" s="45">
        <f t="shared" si="38"/>
        <v>15097</v>
      </c>
      <c r="I19" s="45" t="e">
        <f>#REF!</f>
        <v>#REF!</v>
      </c>
      <c r="J19" s="45">
        <f t="shared" si="39"/>
        <v>0</v>
      </c>
      <c r="O19" s="47">
        <v>0</v>
      </c>
      <c r="P19" s="47">
        <f t="shared" si="40"/>
        <v>0</v>
      </c>
      <c r="Q19" s="47">
        <v>690</v>
      </c>
      <c r="R19" s="48">
        <v>15000000</v>
      </c>
    </row>
    <row r="20" spans="1:24" x14ac:dyDescent="0.25">
      <c r="A20" s="4">
        <f t="shared" si="32"/>
        <v>0</v>
      </c>
      <c r="B20" s="4">
        <f t="shared" si="33"/>
        <v>999.16666666666674</v>
      </c>
      <c r="C20" s="4">
        <f t="shared" si="41"/>
        <v>1199</v>
      </c>
      <c r="D20" s="4">
        <f t="shared" si="34"/>
        <v>1438.8</v>
      </c>
      <c r="E20" s="5">
        <f t="shared" si="35"/>
        <v>16700000</v>
      </c>
      <c r="F20" s="9">
        <f t="shared" si="36"/>
        <v>16714</v>
      </c>
      <c r="G20" s="9">
        <f t="shared" si="37"/>
        <v>13928</v>
      </c>
      <c r="H20" s="9">
        <f t="shared" si="38"/>
        <v>11607</v>
      </c>
      <c r="I20" s="4" t="e">
        <f>#REF!</f>
        <v>#REF!</v>
      </c>
      <c r="J20" s="4">
        <f t="shared" si="39"/>
        <v>0</v>
      </c>
      <c r="O20">
        <v>0</v>
      </c>
      <c r="P20">
        <v>1199</v>
      </c>
      <c r="Q20">
        <f t="shared" si="40"/>
        <v>999.16666666666674</v>
      </c>
      <c r="R20" s="2">
        <v>16700000</v>
      </c>
    </row>
    <row r="21" spans="1:24" x14ac:dyDescent="0.25">
      <c r="A21" s="4">
        <f t="shared" si="32"/>
        <v>0</v>
      </c>
      <c r="B21" s="4">
        <f t="shared" si="33"/>
        <v>958.33333333333337</v>
      </c>
      <c r="C21" s="4">
        <f t="shared" si="41"/>
        <v>1150</v>
      </c>
      <c r="D21" s="4">
        <f t="shared" si="34"/>
        <v>1380</v>
      </c>
      <c r="E21" s="5">
        <f t="shared" si="35"/>
        <v>17500000</v>
      </c>
      <c r="F21" s="9">
        <f t="shared" si="36"/>
        <v>18261</v>
      </c>
      <c r="G21" s="9">
        <f t="shared" si="37"/>
        <v>15217</v>
      </c>
      <c r="H21" s="9">
        <f t="shared" si="38"/>
        <v>12681</v>
      </c>
      <c r="I21" s="4" t="e">
        <f>#REF!</f>
        <v>#REF!</v>
      </c>
      <c r="J21" s="4">
        <f t="shared" si="39"/>
        <v>0</v>
      </c>
      <c r="O21">
        <v>0</v>
      </c>
      <c r="P21">
        <v>1150</v>
      </c>
      <c r="Q21">
        <f t="shared" si="40"/>
        <v>958.33333333333337</v>
      </c>
      <c r="R21" s="2">
        <v>17500000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18000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2800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15200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2800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15</v>
      </c>
      <c r="X33" s="25">
        <v>2024</v>
      </c>
    </row>
    <row r="34" spans="4:25" ht="15.75" x14ac:dyDescent="0.25">
      <c r="D34" t="s">
        <v>41</v>
      </c>
      <c r="E34">
        <v>574</v>
      </c>
      <c r="S34" s="10"/>
      <c r="T34" s="10"/>
      <c r="U34" s="17" t="s">
        <v>18</v>
      </c>
      <c r="V34" s="23"/>
      <c r="W34" s="24">
        <f>W35-W33</f>
        <v>45</v>
      </c>
      <c r="X34" s="24">
        <v>2009</v>
      </c>
      <c r="Y34" t="s">
        <v>42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22.5</v>
      </c>
      <c r="X36" s="24"/>
    </row>
    <row r="37" spans="4:25" ht="15.75" x14ac:dyDescent="0.25">
      <c r="D37">
        <v>2.98</v>
      </c>
      <c r="E37">
        <v>4.53</v>
      </c>
      <c r="F37" s="7">
        <f>D37*E37</f>
        <v>13.499400000000001</v>
      </c>
      <c r="H37">
        <f>D37*3.28</f>
        <v>9.7744</v>
      </c>
      <c r="I37">
        <f>E37*3.28</f>
        <v>14.8584</v>
      </c>
      <c r="J37" s="7">
        <f t="shared" ref="J37:J47" si="53">H37*I37</f>
        <v>145.23194495999999</v>
      </c>
      <c r="U37" s="17"/>
      <c r="V37" s="26"/>
      <c r="W37" s="27">
        <f>W36%</f>
        <v>0.22500000000000001</v>
      </c>
      <c r="X37" s="27"/>
    </row>
    <row r="38" spans="4:25" ht="15.75" x14ac:dyDescent="0.25">
      <c r="D38">
        <v>1.25</v>
      </c>
      <c r="E38">
        <v>1.85</v>
      </c>
      <c r="F38" s="7">
        <f t="shared" ref="F38:F47" si="54">D38*E38</f>
        <v>2.3125</v>
      </c>
      <c r="H38">
        <f t="shared" ref="H38:H47" si="55">D38*3.28</f>
        <v>4.0999999999999996</v>
      </c>
      <c r="I38">
        <f t="shared" ref="I38:I47" si="56">E38*3.28</f>
        <v>6.0679999999999996</v>
      </c>
      <c r="J38" s="7">
        <f t="shared" si="53"/>
        <v>24.878799999999995</v>
      </c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630</v>
      </c>
      <c r="X38" s="22"/>
    </row>
    <row r="39" spans="4:25" ht="15.75" x14ac:dyDescent="0.25">
      <c r="D39">
        <v>2.9</v>
      </c>
      <c r="E39">
        <v>2.12</v>
      </c>
      <c r="F39" s="7">
        <f t="shared" si="54"/>
        <v>6.1479999999999997</v>
      </c>
      <c r="H39">
        <f t="shared" si="55"/>
        <v>9.5119999999999987</v>
      </c>
      <c r="I39">
        <f t="shared" si="56"/>
        <v>6.9535999999999998</v>
      </c>
      <c r="J39" s="7">
        <f t="shared" si="53"/>
        <v>66.142643199999995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2170</v>
      </c>
      <c r="X39" s="22"/>
    </row>
    <row r="40" spans="4:25" ht="15.75" x14ac:dyDescent="0.25">
      <c r="D40">
        <v>0.45</v>
      </c>
      <c r="E40">
        <v>1.1000000000000001</v>
      </c>
      <c r="F40" s="7">
        <f t="shared" si="54"/>
        <v>0.49500000000000005</v>
      </c>
      <c r="H40">
        <f t="shared" si="55"/>
        <v>1.476</v>
      </c>
      <c r="I40">
        <f t="shared" si="56"/>
        <v>3.6080000000000001</v>
      </c>
      <c r="J40" s="7">
        <f t="shared" si="53"/>
        <v>5.3254080000000004</v>
      </c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15200</v>
      </c>
      <c r="X40" s="22"/>
    </row>
    <row r="41" spans="4:25" ht="15.75" x14ac:dyDescent="0.25">
      <c r="D41">
        <v>2.0699999999999998</v>
      </c>
      <c r="E41">
        <v>4.0999999999999996</v>
      </c>
      <c r="F41" s="7">
        <f t="shared" si="54"/>
        <v>8.4869999999999983</v>
      </c>
      <c r="H41">
        <f t="shared" si="55"/>
        <v>6.7895999999999992</v>
      </c>
      <c r="I41">
        <f t="shared" si="56"/>
        <v>13.447999999999999</v>
      </c>
      <c r="J41" s="7">
        <f t="shared" si="53"/>
        <v>91.306540799999979</v>
      </c>
      <c r="R41" s="6" t="s">
        <v>25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D42">
        <v>3.4</v>
      </c>
      <c r="E42">
        <v>0.9</v>
      </c>
      <c r="F42" s="7">
        <f t="shared" si="54"/>
        <v>3.06</v>
      </c>
      <c r="H42">
        <f t="shared" si="55"/>
        <v>11.151999999999999</v>
      </c>
      <c r="I42">
        <f t="shared" si="56"/>
        <v>2.952</v>
      </c>
      <c r="J42" s="7">
        <f t="shared" si="53"/>
        <v>32.920704000000001</v>
      </c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17370</v>
      </c>
      <c r="X42" s="22"/>
    </row>
    <row r="43" spans="4:25" ht="15.75" x14ac:dyDescent="0.25">
      <c r="D43">
        <v>3.5</v>
      </c>
      <c r="E43">
        <v>2.2000000000000002</v>
      </c>
      <c r="F43" s="7">
        <f t="shared" si="54"/>
        <v>7.7000000000000011</v>
      </c>
      <c r="H43">
        <f t="shared" si="55"/>
        <v>11.479999999999999</v>
      </c>
      <c r="I43">
        <f t="shared" si="56"/>
        <v>7.2160000000000002</v>
      </c>
      <c r="J43" s="7">
        <f t="shared" si="53"/>
        <v>82.839679999999987</v>
      </c>
      <c r="S43" s="10"/>
      <c r="T43" s="10"/>
      <c r="U43" s="23"/>
      <c r="V43" s="23"/>
      <c r="W43" s="24"/>
      <c r="X43" s="24"/>
    </row>
    <row r="44" spans="4:25" ht="15.75" x14ac:dyDescent="0.25">
      <c r="D44">
        <v>3.66</v>
      </c>
      <c r="E44">
        <v>0.96</v>
      </c>
      <c r="F44" s="7">
        <f t="shared" si="54"/>
        <v>3.5135999999999998</v>
      </c>
      <c r="H44">
        <f t="shared" si="55"/>
        <v>12.004799999999999</v>
      </c>
      <c r="I44">
        <f t="shared" si="56"/>
        <v>3.1487999999999996</v>
      </c>
      <c r="J44" s="7">
        <f t="shared" si="53"/>
        <v>37.800714239999991</v>
      </c>
      <c r="S44" s="10"/>
      <c r="T44" s="10"/>
      <c r="U44" s="28" t="s">
        <v>38</v>
      </c>
      <c r="V44" s="30"/>
      <c r="W44" s="25">
        <v>574</v>
      </c>
      <c r="X44" s="24"/>
    </row>
    <row r="45" spans="4:25" ht="15.75" x14ac:dyDescent="0.25">
      <c r="D45">
        <v>1.37</v>
      </c>
      <c r="E45">
        <v>2.27</v>
      </c>
      <c r="F45" s="7">
        <f t="shared" si="54"/>
        <v>3.1099000000000001</v>
      </c>
      <c r="H45">
        <f t="shared" si="55"/>
        <v>4.4935999999999998</v>
      </c>
      <c r="I45">
        <f t="shared" si="56"/>
        <v>7.4455999999999998</v>
      </c>
      <c r="J45" s="7">
        <f t="shared" si="53"/>
        <v>33.457548159999995</v>
      </c>
      <c r="P45" s="13" t="s">
        <v>30</v>
      </c>
      <c r="S45" s="10"/>
      <c r="T45" s="11"/>
      <c r="U45" s="17" t="s">
        <v>24</v>
      </c>
      <c r="V45" s="31"/>
      <c r="W45" s="32">
        <f>W42*W44+X46</f>
        <v>9970380</v>
      </c>
      <c r="X45" s="33"/>
    </row>
    <row r="46" spans="4:25" ht="15.75" x14ac:dyDescent="0.25">
      <c r="D46">
        <v>1.1499999999999999</v>
      </c>
      <c r="E46">
        <v>2.2000000000000002</v>
      </c>
      <c r="F46" s="7">
        <f t="shared" si="54"/>
        <v>2.5299999999999998</v>
      </c>
      <c r="H46">
        <f t="shared" si="55"/>
        <v>3.7719999999999994</v>
      </c>
      <c r="I46">
        <f t="shared" si="56"/>
        <v>7.2160000000000002</v>
      </c>
      <c r="J46" s="7">
        <f t="shared" si="53"/>
        <v>27.218751999999995</v>
      </c>
      <c r="S46" s="11"/>
      <c r="T46" s="10"/>
      <c r="U46" s="17" t="s">
        <v>25</v>
      </c>
      <c r="V46" s="23"/>
      <c r="W46" s="34">
        <f>W45*0.9</f>
        <v>8973342</v>
      </c>
      <c r="X46" s="35"/>
    </row>
    <row r="47" spans="4:25" ht="15.75" x14ac:dyDescent="0.25">
      <c r="D47">
        <v>0.9</v>
      </c>
      <c r="E47">
        <v>3.4</v>
      </c>
      <c r="F47" s="7">
        <f t="shared" si="54"/>
        <v>3.06</v>
      </c>
      <c r="H47">
        <f t="shared" si="55"/>
        <v>2.952</v>
      </c>
      <c r="I47">
        <f t="shared" si="56"/>
        <v>11.151999999999999</v>
      </c>
      <c r="J47" s="7">
        <f t="shared" si="53"/>
        <v>32.920704000000001</v>
      </c>
      <c r="S47" s="10"/>
      <c r="T47" s="10"/>
      <c r="U47" s="17" t="s">
        <v>26</v>
      </c>
      <c r="V47" s="23"/>
      <c r="W47" s="34">
        <f>W45*0.8</f>
        <v>7976304</v>
      </c>
      <c r="X47" s="34"/>
    </row>
    <row r="48" spans="4:25" ht="15.75" x14ac:dyDescent="0.25">
      <c r="F48" s="7">
        <f>SUM(F37:F47)</f>
        <v>53.915400000000005</v>
      </c>
      <c r="G48">
        <f>F48*10.764</f>
        <v>580.34536560000004</v>
      </c>
      <c r="J48" s="7">
        <f>SUM(J37:J47)</f>
        <v>580.04343935999998</v>
      </c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4:24" ht="15.75" x14ac:dyDescent="0.25">
      <c r="U49" s="37" t="s">
        <v>27</v>
      </c>
      <c r="V49" s="38"/>
      <c r="W49" s="39">
        <f>W30*W44</f>
        <v>1607200</v>
      </c>
      <c r="X49" s="39"/>
    </row>
    <row r="50" spans="4:24" ht="15.75" x14ac:dyDescent="0.25">
      <c r="U50" s="17" t="s">
        <v>28</v>
      </c>
      <c r="V50" s="23"/>
      <c r="W50" s="44"/>
      <c r="X50" s="36"/>
    </row>
    <row r="51" spans="4:24" ht="15.75" x14ac:dyDescent="0.25">
      <c r="D51">
        <v>0.5</v>
      </c>
      <c r="E51">
        <v>2.4</v>
      </c>
      <c r="F51" s="7">
        <f t="shared" ref="F51" si="57">D51*E51</f>
        <v>1.2</v>
      </c>
      <c r="G51">
        <f>F51*10.764</f>
        <v>12.916799999999999</v>
      </c>
      <c r="H51">
        <f t="shared" ref="H51:I51" si="58">D51*3.28</f>
        <v>1.64</v>
      </c>
      <c r="I51">
        <f t="shared" si="58"/>
        <v>7.871999999999999</v>
      </c>
      <c r="J51" s="7">
        <f t="shared" ref="J51" si="59">H51*I51</f>
        <v>12.910079999999997</v>
      </c>
      <c r="U51" s="40" t="s">
        <v>29</v>
      </c>
      <c r="V51" s="36"/>
      <c r="W51" s="34">
        <f>W45*0.025/12</f>
        <v>20771.625</v>
      </c>
      <c r="X51" s="34"/>
    </row>
    <row r="52" spans="4:24" x14ac:dyDescent="0.25">
      <c r="G52">
        <f>G48+G51</f>
        <v>593.2621656</v>
      </c>
      <c r="J52">
        <f>J48+J51</f>
        <v>592.95351935999997</v>
      </c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2024-01-27T07:09:19Z</dcterms:modified>
</cp:coreProperties>
</file>