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rivate Case\Devendra Pratap Singh\"/>
    </mc:Choice>
  </mc:AlternateContent>
  <xr:revisionPtr revIDLastSave="0" documentId="13_ncr:1_{EB30B427-CE3E-4A80-9698-068B8015A128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Q6" i="4"/>
  <c r="Q5" i="4"/>
  <c r="Q4" i="4"/>
  <c r="Q3" i="4"/>
  <c r="Q2" i="4"/>
  <c r="G31" i="4"/>
  <c r="G29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<sst xmlns="http://schemas.openxmlformats.org/spreadsheetml/2006/main" count="136" uniqueCount="93">
  <si>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</si>
  <si>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</si>
  <si>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</si>
  <si>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</si>
  <si>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</si>
  <si>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</si>
  <si>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</si>
  <si>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</si>
  <si>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</si>
  <si>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</si>
  <si>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</si>
  <si>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</si>
  <si>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</si>
  <si>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</si>
  <si>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</si>
  <si>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</si>
  <si>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</si>
  <si>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</si>
  <si>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</si>
  <si>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</si>
  <si>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</si>
  <si>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</si>
  <si>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</si>
  <si>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</si>
  <si>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</si>
  <si>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</si>
  <si>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</si>
  <si>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</si>
  <si>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</si>
  <si>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</si>
  <si>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</si>
  <si>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</si>
  <si>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</si>
  <si>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</si>
  <si>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</si>
  <si>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</si>
  <si>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</si>
  <si>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</si>
  <si>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</si>
  <si>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</si>
  <si>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</si>
  <si>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</si>
  <si>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</si>
  <si>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</si>
  <si>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</si>
  <si>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</si>
  <si>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</si>
  <si>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</si>
  <si>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</si>
  <si>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</si>
  <si>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</si>
  <si>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</si>
  <si>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</si>
  <si>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</si>
  <si>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</si>
  <si>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</si>
  <si>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</si>
  <si>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</si>
  <si>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</si>
  <si>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</si>
  <si>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</si>
  <si>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</si>
  <si>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</si>
  <si>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</si>
  <si>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</si>
  <si>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</si>
  <si>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</si>
  <si>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</si>
  <si>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</si>
  <si>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</si>
  <si>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</si>
  <si>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</si>
  <si>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</si>
  <si>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</si>
  <si>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</si>
  <si>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</si>
  <si>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</si>
  <si>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</si>
  <si>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</si>
  <si>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</si>
  <si>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</si>
  <si>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</si>
  <si>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</si>
  <si>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21.01.2024</t>
  </si>
  <si>
    <t>ACA</t>
  </si>
  <si>
    <t>UTILITY</t>
  </si>
  <si>
    <t>BALC</t>
  </si>
  <si>
    <t>TACA</t>
  </si>
  <si>
    <t>IGR-09.01.24</t>
  </si>
  <si>
    <t>IGR-17.01.24</t>
  </si>
  <si>
    <t>IGR-18.01.24</t>
  </si>
  <si>
    <t>IGR-24.01.24</t>
  </si>
  <si>
    <t>IGR-21.01.24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</si>
</sst>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20</xdr:col>
      <xdr:colOff>287082</xdr:colOff>
      <xdr:row>31</xdr:row>
      <xdr:rowOff>162772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B1FA5D-D23A-48F9-863B-B77CBFEB4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571500"/>
          <a:ext cx="9545382" cy="60682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5FD78-71F5-4E84-9A12-68FC85BB4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735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D5806-6BE6-4DE0-BF2C-CB57D422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676B3-18AF-4FC4-892E-E297CF6A5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8E2D3-0AAA-4743-A287-8E0BAA0C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64BA8C-613D-4F49-828F-2B5A8629D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29D80-736D-4E36-A351-AEC2D05BD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906DA-0AE0-4C73-83D3-6010DEC8C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9DF85-A21B-4B06-B5B2-140915B3C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DF6956-C369-42F6-9994-E241B9AC6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830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3E193B-DA34-455F-97EC-D2E766EEE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G4" sqref="G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8" sqref="D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35000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4000</v>
      </c>
      <c r="D4" s="24"/>
      <c r="F4" s="19"/>
    </row>
    <row r="5" spans="1:6" x14ac:dyDescent="0.25">
      <c r="A5" s="16" t="s">
        <v>15</v>
      </c>
      <c r="B5" s="20"/>
      <c r="C5" s="21">
        <f>C3-C4</f>
        <v>31000</v>
      </c>
      <c r="D5" s="24"/>
      <c r="F5" s="19"/>
    </row>
    <row r="6" spans="1:6" x14ac:dyDescent="0.25">
      <c r="A6" s="16" t="s">
        <v>16</v>
      </c>
      <c r="B6" s="20"/>
      <c r="C6" s="21">
        <f>C4</f>
        <v>4000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4000</v>
      </c>
      <c r="D13" s="24"/>
      <c r="F13" s="19"/>
    </row>
    <row r="14" spans="1:6" x14ac:dyDescent="0.25">
      <c r="A14" s="16" t="s">
        <v>15</v>
      </c>
      <c r="B14" s="20"/>
      <c r="C14" s="21">
        <f>C5</f>
        <v>31000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737</v>
      </c>
      <c r="D18" s="26"/>
      <c r="F18" s="19"/>
    </row>
    <row r="19" spans="1:6" x14ac:dyDescent="0.25">
      <c r="A19" s="16" t="s">
        <v>73</v>
      </c>
      <c r="B19" s="6"/>
      <c r="C19" s="32">
        <f>C18*C16</f>
        <v>25795000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23215500</v>
      </c>
      <c r="D20" s="32"/>
      <c r="F20" s="19"/>
    </row>
    <row r="21" spans="1:6" x14ac:dyDescent="0.25">
      <c r="A21" s="16" t="s">
        <v>25</v>
      </c>
      <c r="C21" s="35">
        <f>C19*80%</f>
        <v>20636000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2948000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53739.583333333336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785.23379999999997</v>
      </c>
      <c r="C2" s="4">
        <f t="shared" ref="C2:C16" si="1">B2*1.2</f>
        <v>942.28055999999992</v>
      </c>
      <c r="D2" s="4">
        <f t="shared" ref="D2:D16" si="2">C2*1.2</f>
        <v>1130.7366719999998</v>
      </c>
      <c r="E2" s="5">
        <f t="shared" ref="E2:E16" si="3">R2</f>
        <v>27585000</v>
      </c>
      <c r="F2" s="77">
        <f t="shared" ref="F2:F15" si="4">ROUND((E2/B2),0)</f>
        <v>35130</v>
      </c>
      <c r="G2" s="77">
        <f t="shared" ref="G2:G15" si="5">ROUND((E2/C2),0)</f>
        <v>29275</v>
      </c>
      <c r="H2" s="77">
        <f t="shared" ref="H2:H15" si="6">ROUND((E2/D2),0)</f>
        <v>24396</v>
      </c>
      <c r="I2" s="77">
        <f t="shared" ref="I2:I15" si="7">T2</f>
        <v>40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72.95*10.764</f>
        <v>785.23379999999997</v>
      </c>
      <c r="R2" s="78">
        <v>27585000</v>
      </c>
      <c r="S2" s="78" t="s">
        <v>88</v>
      </c>
      <c r="T2" s="7">
        <v>40</v>
      </c>
    </row>
    <row r="3" spans="1:20" x14ac:dyDescent="0.25">
      <c r="A3" s="4">
        <v>2</v>
      </c>
      <c r="B3" s="4">
        <f t="shared" si="0"/>
        <v>671.67359999999996</v>
      </c>
      <c r="C3" s="4">
        <f t="shared" si="1"/>
        <v>806.00831999999991</v>
      </c>
      <c r="D3" s="4">
        <f t="shared" si="2"/>
        <v>967.20998399999985</v>
      </c>
      <c r="E3" s="5">
        <f t="shared" si="3"/>
        <v>20252000</v>
      </c>
      <c r="F3" s="4">
        <f t="shared" si="4"/>
        <v>30152</v>
      </c>
      <c r="G3" s="4">
        <f t="shared" si="5"/>
        <v>25126</v>
      </c>
      <c r="H3" s="4">
        <f t="shared" si="6"/>
        <v>20939</v>
      </c>
      <c r="I3" s="4">
        <f t="shared" si="7"/>
        <v>3</v>
      </c>
      <c r="J3" s="4">
        <f t="shared" si="8"/>
        <v>0</v>
      </c>
      <c r="O3">
        <v>0</v>
      </c>
      <c r="P3">
        <f t="shared" si="9"/>
        <v>0</v>
      </c>
      <c r="Q3">
        <f>62.4*10.764</f>
        <v>671.67359999999996</v>
      </c>
      <c r="R3" s="2">
        <v>20252000</v>
      </c>
      <c r="S3" s="2" t="s">
        <v>89</v>
      </c>
      <c r="T3">
        <v>3</v>
      </c>
    </row>
    <row r="4" spans="1:20" x14ac:dyDescent="0.25">
      <c r="A4" s="4">
        <v>3</v>
      </c>
      <c r="B4" s="4">
        <f t="shared" si="0"/>
        <v>666.07632000000001</v>
      </c>
      <c r="C4" s="4">
        <f t="shared" si="1"/>
        <v>799.29158399999994</v>
      </c>
      <c r="D4" s="4">
        <f t="shared" si="2"/>
        <v>959.14990079999984</v>
      </c>
      <c r="E4" s="5">
        <f t="shared" si="3"/>
        <v>20938000</v>
      </c>
      <c r="F4" s="4">
        <f t="shared" si="4"/>
        <v>31435</v>
      </c>
      <c r="G4" s="4">
        <f t="shared" si="5"/>
        <v>26196</v>
      </c>
      <c r="H4" s="4">
        <f t="shared" si="6"/>
        <v>21830</v>
      </c>
      <c r="I4" s="4">
        <f t="shared" si="7"/>
        <v>8</v>
      </c>
      <c r="J4" s="4">
        <f t="shared" si="8"/>
        <v>0</v>
      </c>
      <c r="O4">
        <v>0</v>
      </c>
      <c r="P4">
        <f t="shared" si="9"/>
        <v>0</v>
      </c>
      <c r="Q4">
        <f>61.88*10.764</f>
        <v>666.07632000000001</v>
      </c>
      <c r="R4" s="2">
        <v>20938000</v>
      </c>
      <c r="S4" s="2" t="s">
        <v>89</v>
      </c>
      <c r="T4">
        <v>8</v>
      </c>
    </row>
    <row r="5" spans="1:20" x14ac:dyDescent="0.25">
      <c r="A5" s="4">
        <v>4</v>
      </c>
      <c r="B5" s="4">
        <f t="shared" si="0"/>
        <v>666.07632000000001</v>
      </c>
      <c r="C5" s="4">
        <f t="shared" si="1"/>
        <v>799.29158399999994</v>
      </c>
      <c r="D5" s="4">
        <f t="shared" si="2"/>
        <v>959.14990079999984</v>
      </c>
      <c r="E5" s="5">
        <f t="shared" si="3"/>
        <v>22347000</v>
      </c>
      <c r="F5" s="77">
        <f t="shared" si="4"/>
        <v>33550</v>
      </c>
      <c r="G5" s="77">
        <f t="shared" si="5"/>
        <v>27959</v>
      </c>
      <c r="H5" s="77">
        <f t="shared" si="6"/>
        <v>23299</v>
      </c>
      <c r="I5" s="77">
        <f t="shared" si="7"/>
        <v>7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61.88*10.764</f>
        <v>666.07632000000001</v>
      </c>
      <c r="R5" s="78">
        <v>22347000</v>
      </c>
      <c r="S5" s="78" t="s">
        <v>90</v>
      </c>
      <c r="T5" s="7">
        <v>7</v>
      </c>
    </row>
    <row r="6" spans="1:20" x14ac:dyDescent="0.25">
      <c r="A6" s="4">
        <v>5</v>
      </c>
      <c r="B6" s="4">
        <f t="shared" si="0"/>
        <v>765.75095999999996</v>
      </c>
      <c r="C6" s="4">
        <f t="shared" si="1"/>
        <v>918.90115199999991</v>
      </c>
      <c r="D6" s="4">
        <f t="shared" si="2"/>
        <v>1102.6813823999998</v>
      </c>
      <c r="E6" s="5">
        <f t="shared" si="3"/>
        <v>22013000</v>
      </c>
      <c r="F6" s="4">
        <f t="shared" si="4"/>
        <v>28747</v>
      </c>
      <c r="G6" s="4">
        <f t="shared" si="5"/>
        <v>23956</v>
      </c>
      <c r="H6" s="4">
        <f t="shared" si="6"/>
        <v>19963</v>
      </c>
      <c r="I6" s="4">
        <f t="shared" si="7"/>
        <v>24</v>
      </c>
      <c r="J6" s="4">
        <f t="shared" si="8"/>
        <v>0</v>
      </c>
      <c r="O6">
        <v>0</v>
      </c>
      <c r="P6">
        <f t="shared" si="9"/>
        <v>0</v>
      </c>
      <c r="Q6">
        <f>71.14*10.764</f>
        <v>765.75095999999996</v>
      </c>
      <c r="R6" s="2">
        <v>22013000</v>
      </c>
      <c r="S6" s="2" t="s">
        <v>91</v>
      </c>
      <c r="T6">
        <v>24</v>
      </c>
    </row>
    <row r="7" spans="1:20" x14ac:dyDescent="0.25">
      <c r="A7" s="4">
        <v>6</v>
      </c>
      <c r="B7" s="4">
        <f t="shared" si="0"/>
        <v>779.65062000000012</v>
      </c>
      <c r="C7" s="4">
        <f t="shared" si="1"/>
        <v>935.5807440000001</v>
      </c>
      <c r="D7" s="4">
        <f t="shared" si="2"/>
        <v>1122.6968928000001</v>
      </c>
      <c r="E7" s="5">
        <f t="shared" si="3"/>
        <v>24641000</v>
      </c>
      <c r="F7" s="4">
        <f t="shared" si="4"/>
        <v>31605</v>
      </c>
      <c r="G7" s="4">
        <f t="shared" si="5"/>
        <v>26338</v>
      </c>
      <c r="H7" s="4">
        <f t="shared" si="6"/>
        <v>21948</v>
      </c>
      <c r="I7" s="4">
        <f t="shared" si="7"/>
        <v>31</v>
      </c>
      <c r="J7" s="4">
        <f t="shared" si="8"/>
        <v>0</v>
      </c>
      <c r="O7">
        <v>0</v>
      </c>
      <c r="P7">
        <f t="shared" si="9"/>
        <v>0</v>
      </c>
      <c r="Q7">
        <f>72.23*10.794</f>
        <v>779.65062000000012</v>
      </c>
      <c r="R7" s="2">
        <v>24641000</v>
      </c>
      <c r="S7" s="2" t="s">
        <v>92</v>
      </c>
      <c r="T7">
        <v>31</v>
      </c>
    </row>
    <row r="8" spans="1:20" x14ac:dyDescent="0.25">
      <c r="A8" s="4">
        <v>7</v>
      </c>
      <c r="B8" s="4">
        <f t="shared" si="0"/>
        <v>750</v>
      </c>
      <c r="C8" s="4">
        <f t="shared" si="1"/>
        <v>900</v>
      </c>
      <c r="D8" s="4">
        <f t="shared" si="2"/>
        <v>1080</v>
      </c>
      <c r="E8" s="5">
        <f t="shared" si="3"/>
        <v>27000000</v>
      </c>
      <c r="F8" s="77">
        <f t="shared" si="4"/>
        <v>36000</v>
      </c>
      <c r="G8" s="77">
        <f t="shared" si="5"/>
        <v>30000</v>
      </c>
      <c r="H8" s="77">
        <f t="shared" si="6"/>
        <v>25000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750</v>
      </c>
      <c r="R8" s="78">
        <v>27000000</v>
      </c>
      <c r="S8" s="2"/>
    </row>
    <row r="9" spans="1:20" x14ac:dyDescent="0.25">
      <c r="A9" s="4">
        <v>8</v>
      </c>
      <c r="B9" s="4">
        <f t="shared" si="0"/>
        <v>785</v>
      </c>
      <c r="C9" s="4">
        <f t="shared" si="1"/>
        <v>942</v>
      </c>
      <c r="D9" s="4">
        <f t="shared" si="2"/>
        <v>1130.3999999999999</v>
      </c>
      <c r="E9" s="5">
        <f t="shared" si="3"/>
        <v>28400000</v>
      </c>
      <c r="F9" s="77">
        <f t="shared" si="4"/>
        <v>36178</v>
      </c>
      <c r="G9" s="77">
        <f t="shared" si="5"/>
        <v>30149</v>
      </c>
      <c r="H9" s="77">
        <f t="shared" si="6"/>
        <v>25124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785</v>
      </c>
      <c r="R9" s="78">
        <v>28400000</v>
      </c>
      <c r="S9" s="2"/>
    </row>
    <row r="10" spans="1:20" x14ac:dyDescent="0.25">
      <c r="A10" s="4">
        <v>9</v>
      </c>
      <c r="B10" s="4">
        <f t="shared" si="0"/>
        <v>737</v>
      </c>
      <c r="C10" s="4">
        <f t="shared" si="1"/>
        <v>884.4</v>
      </c>
      <c r="D10" s="4">
        <f t="shared" si="2"/>
        <v>1061.28</v>
      </c>
      <c r="E10" s="5">
        <f t="shared" si="3"/>
        <v>27400000</v>
      </c>
      <c r="F10" s="77">
        <f t="shared" si="4"/>
        <v>37178</v>
      </c>
      <c r="G10" s="77">
        <f t="shared" si="5"/>
        <v>30981</v>
      </c>
      <c r="H10" s="77">
        <f t="shared" si="6"/>
        <v>25818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737</v>
      </c>
      <c r="R10" s="78">
        <v>27400000</v>
      </c>
      <c r="S10" s="2"/>
    </row>
    <row r="11" spans="1:20" x14ac:dyDescent="0.25">
      <c r="A11" s="4">
        <v>10</v>
      </c>
      <c r="B11" s="4">
        <f t="shared" si="0"/>
        <v>666</v>
      </c>
      <c r="C11" s="4">
        <f t="shared" si="1"/>
        <v>799.19999999999993</v>
      </c>
      <c r="D11" s="4">
        <f t="shared" si="2"/>
        <v>959.03999999999985</v>
      </c>
      <c r="E11" s="5">
        <f t="shared" si="3"/>
        <v>23000000</v>
      </c>
      <c r="F11" s="77">
        <f t="shared" si="4"/>
        <v>34535</v>
      </c>
      <c r="G11" s="77">
        <f t="shared" si="5"/>
        <v>28779</v>
      </c>
      <c r="H11" s="77">
        <f t="shared" si="6"/>
        <v>23982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666</v>
      </c>
      <c r="R11" s="78">
        <v>23000000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1:Q15" si="11">P12/1.2</f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84</v>
      </c>
      <c r="G25" s="57">
        <v>650</v>
      </c>
    </row>
    <row r="26" spans="1:19" s="10" customFormat="1" x14ac:dyDescent="0.25">
      <c r="F26" s="57" t="s">
        <v>85</v>
      </c>
      <c r="G26" s="57">
        <v>16</v>
      </c>
    </row>
    <row r="27" spans="1:19" s="10" customFormat="1" x14ac:dyDescent="0.25">
      <c r="F27" s="57" t="s">
        <v>86</v>
      </c>
      <c r="G27" s="57">
        <v>71</v>
      </c>
    </row>
    <row r="28" spans="1:19" s="10" customFormat="1" x14ac:dyDescent="0.25">
      <c r="C28" s="72" t="s">
        <v>74</v>
      </c>
      <c r="D28" s="72" t="s">
        <v>83</v>
      </c>
      <c r="F28" s="57" t="s">
        <v>87</v>
      </c>
      <c r="G28" s="57">
        <f>SUM(G25:G27)</f>
        <v>737</v>
      </c>
    </row>
    <row r="29" spans="1:19" s="10" customFormat="1" x14ac:dyDescent="0.25">
      <c r="C29" s="72" t="s">
        <v>1</v>
      </c>
      <c r="D29" s="72">
        <v>23966600</v>
      </c>
      <c r="F29" s="57" t="s">
        <v>71</v>
      </c>
      <c r="G29" s="57">
        <f>G28*1.1</f>
        <v>810.7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35200</v>
      </c>
    </row>
    <row r="31" spans="1:19" s="10" customFormat="1" x14ac:dyDescent="0.25">
      <c r="C31" s="74"/>
      <c r="D31" s="74"/>
      <c r="F31" s="74" t="s">
        <v>73</v>
      </c>
      <c r="G31" s="74">
        <f>G28*G30</f>
        <v>25942400</v>
      </c>
      <c r="H31" s="10">
        <f>G31/D29</f>
        <v>1.0824397286223328</v>
      </c>
    </row>
    <row r="32" spans="1:19" s="10" customFormat="1" x14ac:dyDescent="0.25">
      <c r="C32" s="74"/>
      <c r="D32" s="74"/>
      <c r="F32" s="74" t="s">
        <v>24</v>
      </c>
      <c r="G32" s="74">
        <f>G31*90%</f>
        <v>23348160</v>
      </c>
    </row>
    <row r="33" spans="3:7" s="10" customFormat="1" x14ac:dyDescent="0.25">
      <c r="C33" s="74"/>
      <c r="D33" s="74"/>
      <c r="F33" s="74" t="s">
        <v>25</v>
      </c>
      <c r="G33" s="74">
        <f>G31*80%</f>
        <v>20753920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2024-01-29T06:00:34Z</dcterms:modified>
</cp:coreProperties>
</file>