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chin Sonybapu Kul\"/>
    </mc:Choice>
  </mc:AlternateContent>
  <xr:revisionPtr revIDLastSave="0" documentId="13_ncr:1_{B695EC0D-C3EC-4645-9687-41DB97D0CE8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0" i="4" l="1"/>
  <c r="R8" i="4"/>
  <c r="R7" i="4"/>
  <c r="R5" i="4"/>
  <c r="P9" i="4" l="1"/>
  <c r="Q9" i="4" s="1"/>
  <c r="B9" i="4" s="1"/>
  <c r="C9" i="4" s="1"/>
  <c r="D9" i="4" s="1"/>
  <c r="J9" i="4"/>
  <c r="I9" i="4"/>
  <c r="E9" i="4"/>
  <c r="A9" i="4"/>
  <c r="H9" i="4" l="1"/>
  <c r="F9" i="4"/>
  <c r="G9" i="4"/>
  <c r="F18" i="4"/>
  <c r="Q29" i="4"/>
  <c r="Q28" i="4"/>
  <c r="Q27" i="4"/>
  <c r="Q26" i="4"/>
  <c r="Q25" i="4"/>
  <c r="Q24" i="4"/>
  <c r="Q23" i="4"/>
  <c r="H21" i="4"/>
  <c r="J19" i="4"/>
  <c r="I19" i="4"/>
  <c r="I18" i="4"/>
  <c r="Q12" i="4" l="1"/>
  <c r="P12" i="4"/>
  <c r="Q11" i="4"/>
  <c r="P10" i="4"/>
  <c r="P8" i="4"/>
  <c r="P7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<sst xmlns="http://schemas.openxmlformats.org/spreadsheetml/2006/main" count="29" uniqueCount="25">
  <si>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</si>
  <si>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</si>
  <si>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</si>
  <si>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</si>
  <si>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</si>
  <si>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</si>
  <si>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</si>
  <si>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</si>
  <si>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</si>
  <si>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</si>
  <si>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</si>
  <si>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</si>
  <si>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</si>
  <si>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</si>
  <si>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sbua</t>
  </si>
  <si>
    <t>rate on ca</t>
  </si>
  <si>
    <t>fmv</t>
  </si>
  <si>
    <t>u. no. 310, 3rd floor, B type, udyog bahvan 1, Addl. Ambernath ind area</t>
  </si>
  <si>
    <t>12.05.23</t>
  </si>
  <si>
    <t>21.03.22</t>
  </si>
  <si>
    <t>31.03.22</t>
  </si>
  <si>
    <t>30.06.22</t>
  </si>
  <si>
    <t>LS - 30 to 35 lakhs - Nikhil</t>
  </si>
  <si>
    <t>mca</t>
  </si>
  <si>
    <t>possession receipt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</si>
</sst>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602371</xdr:colOff>
      <xdr:row>39</xdr:row>
      <xdr:rowOff>134342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BBA5EC-978A-4655-9D37-1F170293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51971" cy="7106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364213</xdr:colOff>
      <xdr:row>32</xdr:row>
      <xdr:rowOff>172165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52573-3E8A-402C-9BC3-325EA3751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13813" cy="5125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221318</xdr:colOff>
      <xdr:row>27</xdr:row>
      <xdr:rowOff>153113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9F7FD3-943F-4732-9D91-1DAB5360D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70918" cy="5106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D942A-CC5B-4558-990E-054FB6851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06B47-8249-4312-AB23-A4A93E1D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AF6D5-FF5D-419E-B380-FF5B1310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120F8-C4A7-46BB-B60A-DDD0BB7C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F8186-A26E-4DBD-AC5F-96FA5D9E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R11" sqref="R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566</v>
      </c>
      <c r="C2" s="4">
        <f>B2*1.2</f>
        <v>679.19999999999993</v>
      </c>
      <c r="D2" s="4">
        <f t="shared" ref="D2:D13" si="2">C2*1.2</f>
        <v>815.03999999999985</v>
      </c>
      <c r="E2" s="5">
        <f t="shared" ref="E2:E13" si="3">R2</f>
        <v>2800000</v>
      </c>
      <c r="F2" s="15">
        <f t="shared" ref="F2:F13" si="4">ROUND((E2/B2),0)</f>
        <v>4947</v>
      </c>
      <c r="G2" s="10">
        <f t="shared" ref="G2:G13" si="5">ROUND((E2/C2),0)</f>
        <v>4122</v>
      </c>
      <c r="H2" s="10">
        <f t="shared" ref="H2:H13" si="6">ROUND((E2/D2),0)</f>
        <v>3435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566</v>
      </c>
      <c r="R2" s="2">
        <v>2800000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958.33333333333337</v>
      </c>
      <c r="C3" s="4">
        <f t="shared" ref="C3:C15" si="9">B3*1.2</f>
        <v>1150</v>
      </c>
      <c r="D3" s="4">
        <f t="shared" si="2"/>
        <v>1380</v>
      </c>
      <c r="E3" s="16">
        <f t="shared" si="3"/>
        <v>3800000</v>
      </c>
      <c r="F3" s="10">
        <f t="shared" si="4"/>
        <v>3965</v>
      </c>
      <c r="G3" s="10">
        <f t="shared" si="5"/>
        <v>3304</v>
      </c>
      <c r="H3" s="10">
        <f t="shared" si="6"/>
        <v>2754</v>
      </c>
      <c r="I3" s="4" t="e">
        <f>#REF!</f>
        <v>#REF!</v>
      </c>
      <c r="J3" s="4">
        <f t="shared" si="7"/>
        <v>0</v>
      </c>
      <c r="O3">
        <v>0</v>
      </c>
      <c r="P3">
        <v>1150</v>
      </c>
      <c r="Q3">
        <f t="shared" ref="Q3:Q12" si="10">P3/1.2</f>
        <v>958.33333333333337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1054.1666666666667</v>
      </c>
      <c r="C4" s="4">
        <f t="shared" si="9"/>
        <v>1265</v>
      </c>
      <c r="D4" s="4">
        <f t="shared" si="2"/>
        <v>1518</v>
      </c>
      <c r="E4" s="16">
        <f t="shared" si="3"/>
        <v>3000000</v>
      </c>
      <c r="F4" s="10">
        <f t="shared" si="4"/>
        <v>2846</v>
      </c>
      <c r="G4" s="10">
        <f t="shared" si="5"/>
        <v>2372</v>
      </c>
      <c r="H4" s="10">
        <f t="shared" si="6"/>
        <v>1976</v>
      </c>
      <c r="I4" s="4" t="e">
        <f>#REF!</f>
        <v>#REF!</v>
      </c>
      <c r="J4" s="4">
        <f t="shared" si="7"/>
        <v>0</v>
      </c>
      <c r="O4">
        <v>0</v>
      </c>
      <c r="P4">
        <v>1265</v>
      </c>
      <c r="Q4">
        <f t="shared" si="10"/>
        <v>1054.1666666666667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963</v>
      </c>
      <c r="C5" s="4">
        <f t="shared" si="9"/>
        <v>1155.5999999999999</v>
      </c>
      <c r="D5" s="4">
        <f t="shared" si="2"/>
        <v>1386.7199999999998</v>
      </c>
      <c r="E5" s="16">
        <f t="shared" si="3"/>
        <v>2895000</v>
      </c>
      <c r="F5" s="10">
        <f t="shared" si="4"/>
        <v>3006</v>
      </c>
      <c r="G5" s="10">
        <f t="shared" si="5"/>
        <v>2505</v>
      </c>
      <c r="H5" s="10">
        <f t="shared" si="6"/>
        <v>2088</v>
      </c>
      <c r="I5" s="4" t="e">
        <f>#REF!</f>
        <v>#REF!</v>
      </c>
      <c r="J5" s="4" t="str">
        <f t="shared" si="7"/>
        <v>12.05.23</v>
      </c>
      <c r="O5">
        <v>0</v>
      </c>
      <c r="P5">
        <f t="shared" si="8"/>
        <v>0</v>
      </c>
      <c r="Q5">
        <v>963</v>
      </c>
      <c r="R5" s="17">
        <f>2895000</f>
        <v>2895000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1043</v>
      </c>
      <c r="C6" s="4">
        <f t="shared" si="9"/>
        <v>1251.5999999999999</v>
      </c>
      <c r="D6" s="4">
        <f t="shared" si="2"/>
        <v>1501.9199999999998</v>
      </c>
      <c r="E6" s="16">
        <f t="shared" si="3"/>
        <v>3135000</v>
      </c>
      <c r="F6" s="10">
        <f t="shared" si="4"/>
        <v>3006</v>
      </c>
      <c r="G6" s="10">
        <f t="shared" si="5"/>
        <v>2505</v>
      </c>
      <c r="H6" s="10">
        <f t="shared" si="6"/>
        <v>2087</v>
      </c>
      <c r="I6" s="4" t="e">
        <f>#REF!</f>
        <v>#REF!</v>
      </c>
      <c r="J6" s="4" t="str">
        <f t="shared" si="7"/>
        <v>12.05.23</v>
      </c>
      <c r="O6">
        <v>0</v>
      </c>
      <c r="P6">
        <f t="shared" si="8"/>
        <v>0</v>
      </c>
      <c r="Q6">
        <v>1043</v>
      </c>
      <c r="R6" s="17">
        <v>3135000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590</v>
      </c>
      <c r="C7" s="4">
        <f t="shared" si="9"/>
        <v>708</v>
      </c>
      <c r="D7" s="4">
        <f t="shared" si="2"/>
        <v>849.6</v>
      </c>
      <c r="E7" s="16">
        <f t="shared" si="3"/>
        <v>2095000</v>
      </c>
      <c r="F7" s="10">
        <f t="shared" si="4"/>
        <v>3551</v>
      </c>
      <c r="G7" s="10">
        <f t="shared" si="5"/>
        <v>2959</v>
      </c>
      <c r="H7" s="10">
        <f t="shared" si="6"/>
        <v>2466</v>
      </c>
      <c r="I7" s="4" t="e">
        <f>#REF!</f>
        <v>#REF!</v>
      </c>
      <c r="J7" s="4" t="str">
        <f t="shared" si="7"/>
        <v>21.03.22</v>
      </c>
      <c r="O7">
        <v>0</v>
      </c>
      <c r="P7">
        <f t="shared" si="8"/>
        <v>0</v>
      </c>
      <c r="Q7">
        <v>590</v>
      </c>
      <c r="R7" s="2">
        <f>1870000+195000+30000</f>
        <v>2095000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600</v>
      </c>
      <c r="C8" s="4">
        <f t="shared" si="9"/>
        <v>720</v>
      </c>
      <c r="D8" s="4">
        <f t="shared" si="2"/>
        <v>864</v>
      </c>
      <c r="E8" s="16">
        <f t="shared" si="3"/>
        <v>2830200</v>
      </c>
      <c r="F8" s="15">
        <f t="shared" si="4"/>
        <v>4717</v>
      </c>
      <c r="G8" s="10">
        <f t="shared" si="5"/>
        <v>3931</v>
      </c>
      <c r="H8" s="10">
        <f t="shared" si="6"/>
        <v>3276</v>
      </c>
      <c r="I8" s="4" t="e">
        <f>#REF!</f>
        <v>#REF!</v>
      </c>
      <c r="J8" s="4" t="str">
        <f t="shared" si="7"/>
        <v>31.03.22</v>
      </c>
      <c r="O8">
        <v>0</v>
      </c>
      <c r="P8">
        <f t="shared" si="8"/>
        <v>0</v>
      </c>
      <c r="Q8">
        <v>600</v>
      </c>
      <c r="R8" s="17">
        <f>2670000+133500+26700</f>
        <v>2830200</v>
      </c>
      <c r="S8" s="8" t="s">
        <v>20</v>
      </c>
      <c r="T8" s="8"/>
    </row>
    <row r="9" spans="1:20" x14ac:dyDescent="0.25">
      <c r="A9" s="4">
        <f t="shared" ref="A9" si="11">N9</f>
        <v>0</v>
      </c>
      <c r="B9" s="4">
        <f t="shared" ref="B9" si="12">Q9</f>
        <v>0</v>
      </c>
      <c r="C9" s="4">
        <f t="shared" ref="C9" si="13">B9*1.2</f>
        <v>0</v>
      </c>
      <c r="D9" s="4">
        <f t="shared" ref="D9" si="14">C9*1.2</f>
        <v>0</v>
      </c>
      <c r="E9" s="16">
        <f t="shared" ref="E9" si="15">R9</f>
        <v>0</v>
      </c>
      <c r="F9" s="10" t="e">
        <f t="shared" ref="F9" si="16">ROUND((E9/B9),0)</f>
        <v>#DIV/0!</v>
      </c>
      <c r="G9" s="10" t="e">
        <f t="shared" ref="G9" si="17">ROUND((E9/C9),0)</f>
        <v>#DIV/0!</v>
      </c>
      <c r="H9" s="10" t="e">
        <f t="shared" ref="H9" si="18">ROUND((E9/D9),0)</f>
        <v>#DIV/0!</v>
      </c>
      <c r="I9" s="4" t="e">
        <f>#REF!</f>
        <v>#REF!</v>
      </c>
      <c r="J9" s="4">
        <f t="shared" ref="J9" si="19">S9</f>
        <v>0</v>
      </c>
      <c r="O9">
        <v>0</v>
      </c>
      <c r="P9">
        <f t="shared" ref="P9" si="20">O9/1.2</f>
        <v>0</v>
      </c>
      <c r="Q9">
        <f t="shared" ref="Q9" si="21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590</v>
      </c>
      <c r="C10" s="4">
        <f t="shared" si="9"/>
        <v>708</v>
      </c>
      <c r="D10" s="4">
        <f t="shared" si="2"/>
        <v>849.6</v>
      </c>
      <c r="E10" s="16">
        <f t="shared" si="3"/>
        <v>3074000</v>
      </c>
      <c r="F10" s="15">
        <f t="shared" si="4"/>
        <v>5210</v>
      </c>
      <c r="G10" s="10">
        <f t="shared" si="5"/>
        <v>4342</v>
      </c>
      <c r="H10" s="10">
        <f t="shared" si="6"/>
        <v>3618</v>
      </c>
      <c r="I10" s="4" t="e">
        <f>#REF!</f>
        <v>#REF!</v>
      </c>
      <c r="J10" s="4" t="str">
        <f t="shared" si="7"/>
        <v>30.06.22</v>
      </c>
      <c r="O10">
        <v>0</v>
      </c>
      <c r="P10">
        <f t="shared" si="8"/>
        <v>0</v>
      </c>
      <c r="Q10">
        <v>590</v>
      </c>
      <c r="R10" s="17">
        <f>2900000+145000+29000</f>
        <v>3074000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1283.3333333333335</v>
      </c>
      <c r="C11" s="4">
        <f t="shared" si="9"/>
        <v>1540.0000000000002</v>
      </c>
      <c r="D11" s="4">
        <f t="shared" si="2"/>
        <v>1848.0000000000002</v>
      </c>
      <c r="E11" s="16">
        <f t="shared" si="3"/>
        <v>8000000</v>
      </c>
      <c r="F11" s="15">
        <f t="shared" si="4"/>
        <v>6234</v>
      </c>
      <c r="G11" s="10">
        <f t="shared" si="5"/>
        <v>5195</v>
      </c>
      <c r="H11" s="10">
        <f t="shared" si="6"/>
        <v>4329</v>
      </c>
      <c r="I11" s="4" t="e">
        <f>#REF!</f>
        <v>#REF!</v>
      </c>
      <c r="J11" s="4">
        <f t="shared" si="7"/>
        <v>0</v>
      </c>
      <c r="O11">
        <v>0</v>
      </c>
      <c r="P11">
        <v>1540</v>
      </c>
      <c r="Q11">
        <f t="shared" si="10"/>
        <v>1283.3333333333335</v>
      </c>
      <c r="R11" s="17">
        <v>8000000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22">O13/1.2</f>
        <v>0</v>
      </c>
      <c r="Q13">
        <f t="shared" ref="Q13" si="2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24">C14*1.2</f>
        <v>0</v>
      </c>
      <c r="E14" s="16">
        <f t="shared" ref="E14:E15" si="25">R14</f>
        <v>0</v>
      </c>
      <c r="F14" s="10" t="e">
        <f t="shared" ref="F14:F15" si="26">ROUND((E14/B14),0)</f>
        <v>#DIV/0!</v>
      </c>
      <c r="G14" s="10" t="e">
        <f t="shared" ref="G14:G15" si="27">ROUND((E14/C14),0)</f>
        <v>#DIV/0!</v>
      </c>
      <c r="H14" s="10" t="e">
        <f t="shared" ref="H14:H15" si="28">ROUND((E14/D14),0)</f>
        <v>#DIV/0!</v>
      </c>
      <c r="I14" s="4" t="e">
        <f>#REF!</f>
        <v>#REF!</v>
      </c>
      <c r="J14" s="4">
        <f t="shared" ref="J14:J15" si="29">S14</f>
        <v>0</v>
      </c>
      <c r="O14">
        <v>0</v>
      </c>
      <c r="P14">
        <f t="shared" ref="P14:P15" si="30">O14/1.2</f>
        <v>0</v>
      </c>
      <c r="Q14">
        <f t="shared" ref="Q14:Q15" si="3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4"/>
        <v>0</v>
      </c>
      <c r="E15" s="16">
        <f t="shared" si="25"/>
        <v>0</v>
      </c>
      <c r="F15" s="10" t="e">
        <f t="shared" si="26"/>
        <v>#DIV/0!</v>
      </c>
      <c r="G15" s="10" t="e">
        <f t="shared" si="27"/>
        <v>#DIV/0!</v>
      </c>
      <c r="H15" s="10" t="e">
        <f t="shared" si="28"/>
        <v>#DIV/0!</v>
      </c>
      <c r="I15" s="4" t="e">
        <f>#REF!</f>
        <v>#REF!</v>
      </c>
      <c r="J15" s="4">
        <f t="shared" si="29"/>
        <v>0</v>
      </c>
      <c r="O15">
        <v>0</v>
      </c>
      <c r="P15">
        <f t="shared" si="30"/>
        <v>0</v>
      </c>
      <c r="Q15">
        <f t="shared" si="31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7" spans="6:24" x14ac:dyDescent="0.25">
      <c r="G17" t="s">
        <v>17</v>
      </c>
    </row>
    <row r="18" spans="6:24" x14ac:dyDescent="0.25">
      <c r="F18" s="7">
        <f>H18*1.2</f>
        <v>720</v>
      </c>
      <c r="G18" t="s">
        <v>13</v>
      </c>
      <c r="H18">
        <v>600</v>
      </c>
      <c r="I18">
        <f>55.74*10.764</f>
        <v>599.98536000000001</v>
      </c>
    </row>
    <row r="19" spans="6:24" x14ac:dyDescent="0.25">
      <c r="G19" t="s">
        <v>14</v>
      </c>
      <c r="H19">
        <v>870</v>
      </c>
      <c r="I19">
        <f>80.82*10.764</f>
        <v>869.94647999999984</v>
      </c>
      <c r="J19">
        <f>I19/I18</f>
        <v>1.4499461786867596</v>
      </c>
    </row>
    <row r="20" spans="6:24" x14ac:dyDescent="0.25">
      <c r="G20" t="s">
        <v>15</v>
      </c>
      <c r="H20">
        <v>5000</v>
      </c>
    </row>
    <row r="21" spans="6:24" x14ac:dyDescent="0.25">
      <c r="G21" t="s">
        <v>16</v>
      </c>
      <c r="H21">
        <f>H20*H18</f>
        <v>3000000</v>
      </c>
    </row>
    <row r="22" spans="6:24" x14ac:dyDescent="0.25">
      <c r="G22" s="6"/>
      <c r="H22" s="6"/>
      <c r="O22" t="s">
        <v>23</v>
      </c>
    </row>
    <row r="23" spans="6:24" x14ac:dyDescent="0.25">
      <c r="O23">
        <v>24.53</v>
      </c>
      <c r="P23">
        <v>14.61</v>
      </c>
      <c r="Q23">
        <f>P23*O23</f>
        <v>358.38330000000002</v>
      </c>
    </row>
    <row r="24" spans="6:24" x14ac:dyDescent="0.25">
      <c r="G24" t="s">
        <v>22</v>
      </c>
      <c r="O24">
        <v>213.99</v>
      </c>
      <c r="P24" s="11">
        <v>2</v>
      </c>
      <c r="Q24" s="11">
        <f>O24/P24</f>
        <v>106.995</v>
      </c>
      <c r="R24" s="13"/>
      <c r="T24" s="11"/>
      <c r="U24" s="11"/>
      <c r="V24" s="11"/>
      <c r="W24" s="11"/>
      <c r="X24" s="11"/>
    </row>
    <row r="25" spans="6:24" x14ac:dyDescent="0.25">
      <c r="G25" t="s">
        <v>24</v>
      </c>
      <c r="O25">
        <v>5.96</v>
      </c>
      <c r="P25" s="11">
        <v>2</v>
      </c>
      <c r="Q25" s="11">
        <f>O25/P25</f>
        <v>2.98</v>
      </c>
      <c r="R25" s="14"/>
      <c r="T25" s="14"/>
      <c r="U25" s="14"/>
      <c r="V25" s="11"/>
      <c r="W25" s="11"/>
      <c r="X25" s="11"/>
    </row>
    <row r="26" spans="6:24" x14ac:dyDescent="0.25">
      <c r="O26">
        <v>11.2</v>
      </c>
      <c r="P26" s="11">
        <v>10.02</v>
      </c>
      <c r="Q26" s="11">
        <f>P26*O26</f>
        <v>112.22399999999999</v>
      </c>
      <c r="R26" s="11"/>
      <c r="T26" s="11"/>
      <c r="U26" s="11"/>
      <c r="V26" s="11"/>
      <c r="W26" s="11"/>
      <c r="X26" s="11"/>
    </row>
    <row r="27" spans="6:24" x14ac:dyDescent="0.25">
      <c r="O27">
        <v>8.35</v>
      </c>
      <c r="P27" s="11">
        <v>4.4800000000000004</v>
      </c>
      <c r="Q27" s="11">
        <f>P27*O27</f>
        <v>37.408000000000001</v>
      </c>
      <c r="R27" s="11"/>
      <c r="T27" s="11"/>
      <c r="U27" s="11"/>
      <c r="V27" s="11"/>
      <c r="W27" s="11"/>
      <c r="X27" s="11"/>
    </row>
    <row r="28" spans="6:24" x14ac:dyDescent="0.25">
      <c r="O28">
        <v>14.71</v>
      </c>
      <c r="P28" s="11">
        <v>2</v>
      </c>
      <c r="Q28" s="11">
        <f>O28/P28</f>
        <v>7.3550000000000004</v>
      </c>
      <c r="R28" s="12"/>
      <c r="T28" s="12"/>
      <c r="U28" s="12"/>
      <c r="V28" s="11"/>
      <c r="W28" s="11"/>
      <c r="X28" s="11"/>
    </row>
    <row r="29" spans="6:24" x14ac:dyDescent="0.25">
      <c r="P29" s="11"/>
      <c r="Q29" s="12">
        <f>SUM(Q23:Q28)</f>
        <v>625.34530000000007</v>
      </c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2024-01-25T11:20:19Z</dcterms:modified>
</cp:coreProperties>
</file>