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SNEHAL SHANKAR DALVI - SBI\"/>
    </mc:Choice>
  </mc:AlternateContent>
  <xr:revisionPtr revIDLastSave="0" documentId="13_ncr:1_{75E313E1-A0C6-4D24-BE7B-23F0E127481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9" sheetId="21" r:id="rId9"/>
    <sheet name="Sheet8" sheetId="20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7" i="21" l="1"/>
  <c r="O34" i="21"/>
  <c r="T36" i="20"/>
  <c r="R34" i="20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<sst xmlns="http://schemas.openxmlformats.org/spreadsheetml/2006/main" count="50" uniqueCount="44">
  <si>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</si>
  <si>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</si>
  <si>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</si>
  <si>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</si>
  <si>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</si>
  <si>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</si>
  <si>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</si>
  <si>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</si>
  <si>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</si>
  <si>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</si>
  <si>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</si>
  <si>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</si>
  <si>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</si>
  <si>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</si>
  <si>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</si>
  <si>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</si>
  <si>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</si>
  <si>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</si>
  <si>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</si>
  <si>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</si>
  <si>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</si>
  <si>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</si>
  <si>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</si>
  <si>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</si>
  <si>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</si>
  <si>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</si>
  <si>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</si>
  <si>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</si>
  <si>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</si>
  <si>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</si>
  <si>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</si>
  <si>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</si>
  <si>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</si>
  <si>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</si>
  <si>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</si>
  <si>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</si>
  <si>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</si>
  <si>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</si>
  <si>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</si>
  <si>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RBO Sanpada ) - SNEHAL SHANKAR DALVI</t>
  </si>
  <si>
    <t>Agree Rera CA</t>
  </si>
  <si>
    <t>As per OC</t>
  </si>
  <si>
    <t>FMV / RV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</si>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</sst>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172835</xdr:colOff>
      <xdr:row>49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A87F9D-D003-4262-B8A6-51F611F9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26435" cy="8973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1</xdr:row>
      <xdr:rowOff>142875</xdr:rowOff>
    </xdr:from>
    <xdr:to>
      <xdr:col>18</xdr:col>
      <xdr:colOff>382357</xdr:colOff>
      <xdr:row>48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6B056-484F-4DF8-9E8F-1E6EFA7A2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333375"/>
          <a:ext cx="9726382" cy="89261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0</xdr:row>
      <xdr:rowOff>0</xdr:rowOff>
    </xdr:from>
    <xdr:to>
      <xdr:col>21</xdr:col>
      <xdr:colOff>468134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9AC8D-D00E-4F36-BAC3-6ABEA75E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1825" y="0"/>
          <a:ext cx="10097909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410994</xdr:colOff>
      <xdr:row>52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35683-3171-4A57-A5F8-4CF834B9C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164594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125204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AF328E-8585-4F8A-BDFB-7D71B10D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878804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287151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974F6-41AF-41D7-B466-A722D19C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40751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43</xdr:row>
      <xdr:rowOff>105747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1FA3F9-095F-4ADA-9253-DB00F4D4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6963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68386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73A94-5F2A-4448-AFA0-559B9CC6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260386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421115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5511B-9557-443A-8EC2-9AB769CC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41915" cy="8440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142875</xdr:rowOff>
    </xdr:from>
    <xdr:to>
      <xdr:col>30</xdr:col>
      <xdr:colOff>278758</xdr:colOff>
      <xdr:row>30</xdr:row>
      <xdr:rowOff>96041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14F07-875D-45A9-BC8A-E25AC373B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142875"/>
          <a:ext cx="18147658" cy="566816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104775</xdr:rowOff>
    </xdr:from>
    <xdr:to>
      <xdr:col>30</xdr:col>
      <xdr:colOff>583555</xdr:colOff>
      <xdr:row>30</xdr:row>
      <xdr:rowOff>105573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B5A9E0-E682-4BDA-A910-30ED9F55C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04775"/>
          <a:ext cx="18128605" cy="571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U5" sqref="U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581.66666666666674</v>
      </c>
      <c r="C3" s="4">
        <f>B3*1.2</f>
        <v>698.00000000000011</v>
      </c>
      <c r="D3" s="4">
        <f t="shared" ref="D3:D14" si="2">C3*1.2</f>
        <v>837.60000000000014</v>
      </c>
      <c r="E3" s="5">
        <f t="shared" ref="E3:E14" si="3">R3</f>
        <v>11577000</v>
      </c>
      <c r="F3" s="9">
        <f t="shared" ref="F3:F14" si="4">ROUND((E3/B3),0)</f>
        <v>19903</v>
      </c>
      <c r="G3" s="9">
        <f t="shared" ref="G3:G14" si="5">ROUND((E3/C3),0)</f>
        <v>16586</v>
      </c>
      <c r="H3" s="9">
        <f t="shared" ref="H3:H14" si="6">ROUND((E3/D3),0)</f>
        <v>13822</v>
      </c>
      <c r="I3" s="4" t="e">
        <f>#REF!</f>
        <v>#REF!</v>
      </c>
      <c r="J3" s="4">
        <f t="shared" ref="J3:J14" si="7">S3</f>
        <v>0</v>
      </c>
      <c r="O3">
        <v>0</v>
      </c>
      <c r="P3">
        <v>698</v>
      </c>
      <c r="Q3">
        <f t="shared" ref="P3:Q14" si="8">P3/1.2</f>
        <v>581.66666666666674</v>
      </c>
      <c r="R3" s="2">
        <v>11577000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567.5</v>
      </c>
      <c r="C4" s="41">
        <f t="shared" ref="C4:C9" si="11">B4*1.2</f>
        <v>681</v>
      </c>
      <c r="D4" s="41">
        <f t="shared" ref="D4:D9" si="12">C4*1.2</f>
        <v>817.19999999999993</v>
      </c>
      <c r="E4" s="42">
        <f t="shared" ref="E4:E9" si="13">R4</f>
        <v>14065400</v>
      </c>
      <c r="F4" s="41">
        <f t="shared" ref="F4:F9" si="14">ROUND((E4/B4),0)</f>
        <v>24785</v>
      </c>
      <c r="G4" s="41">
        <f t="shared" ref="G4:G9" si="15">ROUND((E4/C4),0)</f>
        <v>20654</v>
      </c>
      <c r="H4" s="41">
        <f t="shared" ref="H4:H9" si="16">ROUND((E4/D4),0)</f>
        <v>17212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v>681</v>
      </c>
      <c r="Q4" s="43">
        <f t="shared" ref="Q4:Q9" si="18">P4/1.2</f>
        <v>567.5</v>
      </c>
      <c r="R4" s="44">
        <v>14065400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619</v>
      </c>
      <c r="C16" s="4">
        <f>B16*1.2</f>
        <v>742.8</v>
      </c>
      <c r="D16" s="4">
        <f t="shared" ref="D16:D28" si="34">C16*1.2</f>
        <v>891.3599999999999</v>
      </c>
      <c r="E16" s="5">
        <f t="shared" ref="E16:E28" si="35">R16</f>
        <v>16600000</v>
      </c>
      <c r="F16" s="9">
        <f t="shared" ref="F16:F28" si="36">ROUND((E16/B16),0)</f>
        <v>26817</v>
      </c>
      <c r="G16" s="9">
        <f t="shared" ref="G16:G28" si="37">ROUND((E16/C16),0)</f>
        <v>22348</v>
      </c>
      <c r="H16" s="9">
        <f t="shared" ref="H16:H28" si="38">ROUND((E16/D16),0)</f>
        <v>18623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619</v>
      </c>
      <c r="R16" s="2">
        <v>16600000</v>
      </c>
    </row>
    <row r="17" spans="1:25" x14ac:dyDescent="0.25">
      <c r="A17" s="4">
        <f t="shared" si="32"/>
        <v>0</v>
      </c>
      <c r="B17" s="4">
        <f t="shared" si="33"/>
        <v>620</v>
      </c>
      <c r="C17" s="4">
        <f t="shared" ref="C17:C28" si="41">B17*1.2</f>
        <v>744</v>
      </c>
      <c r="D17" s="4">
        <f t="shared" si="34"/>
        <v>892.8</v>
      </c>
      <c r="E17" s="5">
        <f t="shared" si="35"/>
        <v>14100000</v>
      </c>
      <c r="F17" s="9">
        <f t="shared" si="36"/>
        <v>22742</v>
      </c>
      <c r="G17" s="9">
        <f t="shared" si="37"/>
        <v>18952</v>
      </c>
      <c r="H17" s="9">
        <f t="shared" si="38"/>
        <v>15793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620</v>
      </c>
      <c r="R17" s="2">
        <v>14100000</v>
      </c>
    </row>
    <row r="18" spans="1:25" x14ac:dyDescent="0.25">
      <c r="A18" s="4">
        <f t="shared" si="32"/>
        <v>0</v>
      </c>
      <c r="B18" s="4">
        <f t="shared" si="33"/>
        <v>619</v>
      </c>
      <c r="C18" s="4">
        <f t="shared" si="41"/>
        <v>742.8</v>
      </c>
      <c r="D18" s="4">
        <f t="shared" si="34"/>
        <v>891.3599999999999</v>
      </c>
      <c r="E18" s="5">
        <f t="shared" si="35"/>
        <v>16000000</v>
      </c>
      <c r="F18" s="9">
        <f t="shared" si="36"/>
        <v>25848</v>
      </c>
      <c r="G18" s="9">
        <f t="shared" si="37"/>
        <v>21540</v>
      </c>
      <c r="H18" s="9">
        <f t="shared" si="38"/>
        <v>17950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619</v>
      </c>
      <c r="R18" s="2">
        <v>16000000</v>
      </c>
    </row>
    <row r="19" spans="1:25" x14ac:dyDescent="0.25">
      <c r="A19" s="4">
        <f t="shared" si="32"/>
        <v>0</v>
      </c>
      <c r="B19" s="4">
        <f t="shared" si="33"/>
        <v>620</v>
      </c>
      <c r="C19" s="4">
        <f t="shared" si="41"/>
        <v>744</v>
      </c>
      <c r="D19" s="4">
        <f t="shared" si="34"/>
        <v>892.8</v>
      </c>
      <c r="E19" s="5">
        <f t="shared" si="35"/>
        <v>14100000</v>
      </c>
      <c r="F19" s="9">
        <f t="shared" si="36"/>
        <v>22742</v>
      </c>
      <c r="G19" s="9">
        <f t="shared" si="37"/>
        <v>18952</v>
      </c>
      <c r="H19" s="9">
        <f t="shared" si="38"/>
        <v>15793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620</v>
      </c>
      <c r="R19" s="2">
        <v>14100000</v>
      </c>
    </row>
    <row r="20" spans="1:25" x14ac:dyDescent="0.25">
      <c r="A20" s="4">
        <f t="shared" si="32"/>
        <v>0</v>
      </c>
      <c r="B20" s="4">
        <f t="shared" si="33"/>
        <v>748.33333333333337</v>
      </c>
      <c r="C20" s="4">
        <f t="shared" si="41"/>
        <v>898</v>
      </c>
      <c r="D20" s="4">
        <f t="shared" si="34"/>
        <v>1077.5999999999999</v>
      </c>
      <c r="E20" s="5">
        <f t="shared" si="35"/>
        <v>18000000</v>
      </c>
      <c r="F20" s="9">
        <f t="shared" si="36"/>
        <v>24053</v>
      </c>
      <c r="G20" s="9">
        <f t="shared" si="37"/>
        <v>20045</v>
      </c>
      <c r="H20" s="9">
        <f t="shared" si="38"/>
        <v>16704</v>
      </c>
      <c r="I20" s="4" t="e">
        <f>#REF!</f>
        <v>#REF!</v>
      </c>
      <c r="J20" s="4">
        <f t="shared" si="39"/>
        <v>0</v>
      </c>
      <c r="O20">
        <v>0</v>
      </c>
      <c r="P20">
        <v>898</v>
      </c>
      <c r="Q20">
        <f t="shared" si="40"/>
        <v>748.33333333333337</v>
      </c>
      <c r="R20" s="2">
        <v>18000000</v>
      </c>
    </row>
    <row r="21" spans="1:25" s="43" customFormat="1" x14ac:dyDescent="0.25">
      <c r="A21" s="41">
        <f t="shared" si="32"/>
        <v>0</v>
      </c>
      <c r="B21" s="41">
        <f t="shared" si="33"/>
        <v>618</v>
      </c>
      <c r="C21" s="41">
        <f t="shared" si="41"/>
        <v>741.6</v>
      </c>
      <c r="D21" s="41">
        <f t="shared" si="34"/>
        <v>889.92</v>
      </c>
      <c r="E21" s="42">
        <f t="shared" si="35"/>
        <v>16900000</v>
      </c>
      <c r="F21" s="41">
        <f t="shared" si="36"/>
        <v>27346</v>
      </c>
      <c r="G21" s="41">
        <f t="shared" si="37"/>
        <v>22789</v>
      </c>
      <c r="H21" s="41">
        <f t="shared" si="38"/>
        <v>18990</v>
      </c>
      <c r="I21" s="41" t="e">
        <f>#REF!</f>
        <v>#REF!</v>
      </c>
      <c r="J21" s="41">
        <f t="shared" si="39"/>
        <v>0</v>
      </c>
      <c r="O21" s="43">
        <v>0</v>
      </c>
      <c r="P21" s="43">
        <f t="shared" si="40"/>
        <v>0</v>
      </c>
      <c r="Q21" s="43">
        <v>618</v>
      </c>
      <c r="R21" s="44">
        <v>16900000</v>
      </c>
    </row>
    <row r="22" spans="1:25" x14ac:dyDescent="0.25">
      <c r="A22" s="4">
        <f t="shared" ref="A22:A24" si="42">N22</f>
        <v>0</v>
      </c>
      <c r="B22" s="4">
        <f t="shared" ref="B22:B24" si="43">Q22</f>
        <v>619</v>
      </c>
      <c r="C22" s="4">
        <f t="shared" ref="C22:C24" si="44">B22*1.2</f>
        <v>742.8</v>
      </c>
      <c r="D22" s="4">
        <f t="shared" ref="D22:D24" si="45">C22*1.2</f>
        <v>891.3599999999999</v>
      </c>
      <c r="E22" s="5">
        <f t="shared" ref="E22:E24" si="46">R22</f>
        <v>15500000</v>
      </c>
      <c r="F22" s="9">
        <f t="shared" ref="F22:F24" si="47">ROUND((E22/B22),0)</f>
        <v>25040</v>
      </c>
      <c r="G22" s="9">
        <f t="shared" ref="G22:G24" si="48">ROUND((E22/C22),0)</f>
        <v>20867</v>
      </c>
      <c r="H22" s="9">
        <f t="shared" ref="H22:H24" si="49">ROUND((E22/D22),0)</f>
        <v>17389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619</v>
      </c>
      <c r="R22" s="2">
        <v>15500000</v>
      </c>
    </row>
    <row r="23" spans="1:25" x14ac:dyDescent="0.25">
      <c r="A23" s="4">
        <f t="shared" si="42"/>
        <v>0</v>
      </c>
      <c r="B23" s="4">
        <f t="shared" si="43"/>
        <v>445</v>
      </c>
      <c r="C23" s="4">
        <f t="shared" si="44"/>
        <v>534</v>
      </c>
      <c r="D23" s="4">
        <f t="shared" si="45"/>
        <v>640.79999999999995</v>
      </c>
      <c r="E23" s="5">
        <f t="shared" si="46"/>
        <v>12000000</v>
      </c>
      <c r="F23" s="9">
        <f t="shared" si="47"/>
        <v>26966</v>
      </c>
      <c r="G23" s="9">
        <f t="shared" si="48"/>
        <v>22472</v>
      </c>
      <c r="H23" s="9">
        <f t="shared" si="49"/>
        <v>18727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445</v>
      </c>
      <c r="R23" s="2">
        <v>12000000</v>
      </c>
    </row>
    <row r="24" spans="1:25" s="43" customFormat="1" x14ac:dyDescent="0.25">
      <c r="A24" s="41">
        <f t="shared" si="42"/>
        <v>0</v>
      </c>
      <c r="B24" s="41">
        <f t="shared" si="43"/>
        <v>436</v>
      </c>
      <c r="C24" s="41">
        <f t="shared" si="44"/>
        <v>523.19999999999993</v>
      </c>
      <c r="D24" s="41">
        <f t="shared" si="45"/>
        <v>627.83999999999992</v>
      </c>
      <c r="E24" s="42">
        <f t="shared" si="46"/>
        <v>12800000</v>
      </c>
      <c r="F24" s="41">
        <f t="shared" si="47"/>
        <v>29358</v>
      </c>
      <c r="G24" s="41">
        <f t="shared" si="48"/>
        <v>24465</v>
      </c>
      <c r="H24" s="41">
        <f t="shared" si="49"/>
        <v>20387</v>
      </c>
      <c r="I24" s="41" t="e">
        <f>#REF!</f>
        <v>#REF!</v>
      </c>
      <c r="J24" s="41">
        <f t="shared" si="50"/>
        <v>0</v>
      </c>
      <c r="O24" s="43">
        <v>0</v>
      </c>
      <c r="P24" s="43">
        <f t="shared" si="51"/>
        <v>0</v>
      </c>
      <c r="Q24" s="43">
        <v>436</v>
      </c>
      <c r="R24" s="44">
        <v>12800000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27000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5" ht="15.75" x14ac:dyDescent="0.25">
      <c r="E34" t="s">
        <v>40</v>
      </c>
      <c r="F34" s="7">
        <v>619</v>
      </c>
      <c r="S34" s="10"/>
      <c r="T34" s="10"/>
      <c r="U34" s="17" t="s">
        <v>18</v>
      </c>
      <c r="V34" s="23"/>
      <c r="W34" s="24">
        <f>W35-W33</f>
        <v>59</v>
      </c>
      <c r="X34" s="24">
        <v>2023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27000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619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16713000</v>
      </c>
      <c r="X45" s="33"/>
    </row>
    <row r="46" spans="5:25" ht="15.75" x14ac:dyDescent="0.25">
      <c r="S46" s="11"/>
      <c r="T46" s="10"/>
      <c r="U46" s="17" t="s">
        <v>24</v>
      </c>
      <c r="V46" s="23"/>
      <c r="W46" s="40">
        <f>W45*0.9</f>
        <v>15041700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13370400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1857000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34818.75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33:T36"/>
  <sheetViews>
    <sheetView zoomScaleNormal="100" workbookViewId="0">
      <selection activeCell="T35" sqref="T35"/>
    </sheetView>
  </sheetViews>
  <sheetFormatPr defaultRowHeight="15" x14ac:dyDescent="0.25"/>
  <sheetData>
    <row r="33" spans="17:20" x14ac:dyDescent="0.25">
      <c r="T33">
        <v>10997000</v>
      </c>
    </row>
    <row r="34" spans="17:20" x14ac:dyDescent="0.25">
      <c r="Q34">
        <v>64.81</v>
      </c>
      <c r="R34">
        <f>Q34*10.764</f>
        <v>697.61483999999996</v>
      </c>
      <c r="T34">
        <v>550000</v>
      </c>
    </row>
    <row r="35" spans="17:20" x14ac:dyDescent="0.25">
      <c r="T35">
        <v>30000</v>
      </c>
    </row>
    <row r="36" spans="17:20" x14ac:dyDescent="0.25">
      <c r="T36">
        <f>SUM(T33:T35)</f>
        <v>11577000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4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N34:R37"/>
  <sheetViews>
    <sheetView topLeftCell="A4" zoomScaleNormal="100" workbookViewId="0">
      <selection activeCell="R37" sqref="R37"/>
    </sheetView>
  </sheetViews>
  <sheetFormatPr defaultRowHeight="15" x14ac:dyDescent="0.25"/>
  <cols>
    <col min="18" max="18" width="10" bestFit="1" customWidth="1"/>
  </cols>
  <sheetData>
    <row r="34" spans="14:18" x14ac:dyDescent="0.25">
      <c r="N34">
        <v>63.28</v>
      </c>
      <c r="O34">
        <f>N34*10.764</f>
        <v>681.14591999999993</v>
      </c>
      <c r="R34">
        <v>139927500</v>
      </c>
    </row>
    <row r="35" spans="14:18" x14ac:dyDescent="0.25">
      <c r="R35">
        <v>696500</v>
      </c>
    </row>
    <row r="36" spans="14:18" x14ac:dyDescent="0.25">
      <c r="R36">
        <v>30000</v>
      </c>
    </row>
    <row r="37" spans="14:18" x14ac:dyDescent="0.25">
      <c r="R37">
        <f>SUM(R34:R36)</f>
        <v>140654000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Sheet9</vt:lpstr>
      <vt:lpstr>Sheet8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2024-01-29T04:32:46Z</dcterms:modified>
</cp:coreProperties>
</file>