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Kalyan\VIKRAM VIJAY THATTE\"/>
    </mc:Choice>
  </mc:AlternateContent>
  <xr:revisionPtr revIDLastSave="0" documentId="13_ncr:1_{7C1F902E-6BE2-40AA-9954-0F26F735188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Q4" i="4"/>
  <c r="Q3" i="4"/>
  <c r="Q2" i="4"/>
  <c r="Q9" i="4"/>
  <c r="C5" i="25" l="1"/>
  <c r="C4" i="25"/>
  <c r="C3" i="25"/>
  <c r="B3" i="4"/>
  <c r="C3" i="4" s="1"/>
  <c r="D3" i="4" s="1"/>
  <c r="B4" i="4"/>
  <c r="C4" i="4" s="1"/>
  <c r="D4" i="4" s="1"/>
  <c r="P5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<sst xmlns="http://schemas.openxmlformats.org/spreadsheetml/2006/main" count="126" uniqueCount="85">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</sst>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48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8E19F-495E-47A0-A144-423E64273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C15D4-2657-4B39-A4E1-BC97D0F1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46</xdr:row>
      <xdr:rowOff>172697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588E8A-6ACA-49F7-9C21-BBF0F33E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115519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75F341-2E1B-48C3-8437-2C1B764C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93D09F-D9BF-48BE-9147-A2717C37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640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86C96-8900-47D3-B253-2FB3D6298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440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D133C-47B5-480E-8D66-380092175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260086.22099999999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289486.22100000002</v>
      </c>
      <c r="D9" s="63" t="s">
        <v>62</v>
      </c>
      <c r="E9" s="64">
        <f>C9/10.764</f>
        <v>26893.926142697885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19</v>
      </c>
      <c r="D13" s="70">
        <f>D12-C13</f>
        <v>81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B16" sqref="B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41</v>
      </c>
      <c r="D8" s="26">
        <v>2005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28.5</v>
      </c>
      <c r="D10" s="26"/>
      <c r="F10" s="19"/>
    </row>
    <row r="11" spans="1:6" x14ac:dyDescent="0.25">
      <c r="A11" s="16"/>
      <c r="B11" s="27"/>
      <c r="C11" s="28">
        <f>C10%</f>
        <v>0.28499999999999998</v>
      </c>
      <c r="D11" s="28"/>
      <c r="F11" s="19"/>
    </row>
    <row r="12" spans="1:6" x14ac:dyDescent="0.25">
      <c r="A12" s="16" t="s">
        <v>21</v>
      </c>
      <c r="B12" s="20"/>
      <c r="C12" s="21">
        <f>C6*C11</f>
        <v>712.49999999999989</v>
      </c>
      <c r="D12" s="24"/>
      <c r="F12" s="19"/>
    </row>
    <row r="13" spans="1:6" x14ac:dyDescent="0.25">
      <c r="A13" s="16" t="s">
        <v>22</v>
      </c>
      <c r="B13" s="20"/>
      <c r="C13" s="21">
        <f>C6-C12</f>
        <v>1787.5</v>
      </c>
      <c r="D13" s="24"/>
      <c r="F13" s="19"/>
    </row>
    <row r="14" spans="1:6" x14ac:dyDescent="0.25">
      <c r="A14" s="16" t="s">
        <v>15</v>
      </c>
      <c r="B14" s="20"/>
      <c r="C14" s="21">
        <f>C5</f>
        <v>12000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13787.5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549</v>
      </c>
      <c r="D18" s="26"/>
      <c r="F18" s="19"/>
    </row>
    <row r="19" spans="1:6" x14ac:dyDescent="0.25">
      <c r="A19" s="16" t="s">
        <v>74</v>
      </c>
      <c r="B19" s="6"/>
      <c r="C19" s="32">
        <f>C18*C16</f>
        <v>7569337.5</v>
      </c>
      <c r="D19" s="33"/>
      <c r="E19" s="70"/>
      <c r="F19" s="34"/>
    </row>
    <row r="20" spans="1:6" x14ac:dyDescent="0.25">
      <c r="A20" s="16" t="s">
        <v>24</v>
      </c>
      <c r="C20" s="35">
        <f>C19*90%</f>
        <v>6812403.75</v>
      </c>
      <c r="D20" s="32"/>
      <c r="F20" s="19"/>
    </row>
    <row r="21" spans="1:6" x14ac:dyDescent="0.25">
      <c r="A21" s="16" t="s">
        <v>25</v>
      </c>
      <c r="C21" s="35">
        <f>C19*80%</f>
        <v>6055470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1372500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15769.453125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activeCellId="3" sqref="G8:R8 G6:R6 G2:R2 G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8000000</v>
      </c>
      <c r="F2" s="4">
        <f t="shared" ref="F2:F15" si="4">ROUND((E2/B2),0)</f>
        <v>19200</v>
      </c>
      <c r="G2" s="77">
        <f t="shared" ref="G2:G15" si="5">ROUND((E2/C2),0)</f>
        <v>16000</v>
      </c>
      <c r="H2" s="77">
        <f t="shared" ref="H2:H15" si="6">ROUND((E2/D2),0)</f>
        <v>13333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500</v>
      </c>
      <c r="Q2" s="7">
        <f t="shared" ref="Q2" si="9">P2/1.2</f>
        <v>416.66666666666669</v>
      </c>
      <c r="R2" s="78">
        <v>8000000</v>
      </c>
      <c r="S2" s="2"/>
    </row>
    <row r="3" spans="1:19" x14ac:dyDescent="0.25">
      <c r="A3" s="4">
        <v>2</v>
      </c>
      <c r="B3" s="4">
        <f t="shared" si="0"/>
        <v>458.33333333333337</v>
      </c>
      <c r="C3" s="4">
        <f t="shared" si="1"/>
        <v>550</v>
      </c>
      <c r="D3" s="4">
        <f t="shared" si="2"/>
        <v>660</v>
      </c>
      <c r="E3" s="5">
        <f t="shared" si="3"/>
        <v>10000000</v>
      </c>
      <c r="F3" s="4">
        <f t="shared" si="4"/>
        <v>21818</v>
      </c>
      <c r="G3" s="80">
        <f t="shared" si="5"/>
        <v>18182</v>
      </c>
      <c r="H3" s="80">
        <f t="shared" si="6"/>
        <v>15152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v>550</v>
      </c>
      <c r="Q3" s="81">
        <f t="shared" ref="Q3:Q4" si="10">P3/1.2</f>
        <v>458.33333333333337</v>
      </c>
      <c r="R3" s="82">
        <v>10000000</v>
      </c>
      <c r="S3" s="2"/>
    </row>
    <row r="4" spans="1:19" x14ac:dyDescent="0.25">
      <c r="A4" s="4">
        <v>3</v>
      </c>
      <c r="B4" s="4">
        <f t="shared" si="0"/>
        <v>447.5</v>
      </c>
      <c r="C4" s="4">
        <f t="shared" si="1"/>
        <v>537</v>
      </c>
      <c r="D4" s="4">
        <f t="shared" si="2"/>
        <v>644.4</v>
      </c>
      <c r="E4" s="5">
        <f t="shared" si="3"/>
        <v>7000000</v>
      </c>
      <c r="F4" s="4">
        <f t="shared" si="4"/>
        <v>15642</v>
      </c>
      <c r="G4" s="80">
        <f t="shared" si="5"/>
        <v>13035</v>
      </c>
      <c r="H4" s="80">
        <f t="shared" si="6"/>
        <v>10863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v>537</v>
      </c>
      <c r="Q4" s="81">
        <f t="shared" ref="Q4" si="11">P4/1.2</f>
        <v>447.5</v>
      </c>
      <c r="R4" s="82">
        <v>7000000</v>
      </c>
      <c r="S4" s="2"/>
    </row>
    <row r="5" spans="1:19" x14ac:dyDescent="0.25">
      <c r="A5" s="4">
        <v>4</v>
      </c>
      <c r="B5" s="4">
        <f t="shared" si="0"/>
        <v>475</v>
      </c>
      <c r="C5" s="4">
        <f t="shared" si="1"/>
        <v>570</v>
      </c>
      <c r="D5" s="4">
        <f t="shared" si="2"/>
        <v>684</v>
      </c>
      <c r="E5" s="5">
        <f t="shared" si="3"/>
        <v>8000000</v>
      </c>
      <c r="F5" s="4">
        <f t="shared" si="4"/>
        <v>16842</v>
      </c>
      <c r="G5" s="77">
        <f t="shared" si="5"/>
        <v>14035</v>
      </c>
      <c r="H5" s="77">
        <f t="shared" si="6"/>
        <v>11696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2:P10" si="12">O5/1.2</f>
        <v>0</v>
      </c>
      <c r="Q5" s="7">
        <v>475</v>
      </c>
      <c r="R5" s="78">
        <v>8000000</v>
      </c>
      <c r="S5" s="2"/>
    </row>
    <row r="6" spans="1:19" x14ac:dyDescent="0.25">
      <c r="A6" s="4">
        <v>5</v>
      </c>
      <c r="B6" s="4">
        <f t="shared" si="0"/>
        <v>515</v>
      </c>
      <c r="C6" s="4">
        <f t="shared" si="1"/>
        <v>618</v>
      </c>
      <c r="D6" s="4">
        <f t="shared" si="2"/>
        <v>741.6</v>
      </c>
      <c r="E6" s="5">
        <f t="shared" si="3"/>
        <v>8500000</v>
      </c>
      <c r="F6" s="4">
        <f t="shared" si="4"/>
        <v>16505</v>
      </c>
      <c r="G6" s="77">
        <f t="shared" si="5"/>
        <v>13754</v>
      </c>
      <c r="H6" s="77">
        <f t="shared" si="6"/>
        <v>11462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618</v>
      </c>
      <c r="Q6" s="7">
        <f t="shared" ref="Q6:Q10" si="13">P6/1.2</f>
        <v>515</v>
      </c>
      <c r="R6" s="78">
        <v>8500000</v>
      </c>
      <c r="S6" s="2"/>
    </row>
    <row r="7" spans="1:19" x14ac:dyDescent="0.25">
      <c r="A7" s="4">
        <v>6</v>
      </c>
      <c r="B7" s="4">
        <f t="shared" si="0"/>
        <v>550</v>
      </c>
      <c r="C7" s="4">
        <f t="shared" si="1"/>
        <v>660</v>
      </c>
      <c r="D7" s="4">
        <f t="shared" si="2"/>
        <v>792</v>
      </c>
      <c r="E7" s="5">
        <f t="shared" si="3"/>
        <v>8300000</v>
      </c>
      <c r="F7" s="4">
        <f t="shared" si="4"/>
        <v>15091</v>
      </c>
      <c r="G7" s="80">
        <f t="shared" si="5"/>
        <v>12576</v>
      </c>
      <c r="H7" s="80">
        <f t="shared" si="6"/>
        <v>10480</v>
      </c>
      <c r="I7" s="80">
        <f t="shared" si="7"/>
        <v>0</v>
      </c>
      <c r="J7" s="80">
        <f t="shared" si="8"/>
        <v>0</v>
      </c>
      <c r="K7" s="81"/>
      <c r="L7" s="81"/>
      <c r="M7" s="81"/>
      <c r="N7" s="81"/>
      <c r="O7" s="81">
        <v>0</v>
      </c>
      <c r="P7" s="81">
        <f t="shared" si="12"/>
        <v>0</v>
      </c>
      <c r="Q7" s="81">
        <v>550</v>
      </c>
      <c r="R7" s="82">
        <v>8300000</v>
      </c>
      <c r="S7" s="2"/>
    </row>
    <row r="8" spans="1:19" x14ac:dyDescent="0.25">
      <c r="A8" s="4">
        <v>7</v>
      </c>
      <c r="B8" s="4">
        <f t="shared" si="0"/>
        <v>530</v>
      </c>
      <c r="C8" s="4">
        <f t="shared" si="1"/>
        <v>636</v>
      </c>
      <c r="D8" s="4">
        <f t="shared" si="2"/>
        <v>763.19999999999993</v>
      </c>
      <c r="E8" s="5">
        <f t="shared" si="3"/>
        <v>8300000</v>
      </c>
      <c r="F8" s="4">
        <f t="shared" si="4"/>
        <v>15660</v>
      </c>
      <c r="G8" s="77">
        <f t="shared" si="5"/>
        <v>13050</v>
      </c>
      <c r="H8" s="77">
        <f t="shared" si="6"/>
        <v>10875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636</v>
      </c>
      <c r="Q8" s="7">
        <f t="shared" si="13"/>
        <v>530</v>
      </c>
      <c r="R8" s="78">
        <v>8300000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2"/>
        <v>0</v>
      </c>
      <c r="Q9">
        <f t="shared" si="13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2"/>
        <v>0</v>
      </c>
      <c r="Q10">
        <f t="shared" si="13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4">O11/1.2</f>
        <v>0</v>
      </c>
      <c r="Q11">
        <f t="shared" ref="Q11:Q15" si="15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4"/>
        <v>0</v>
      </c>
      <c r="Q12">
        <f t="shared" si="15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4"/>
        <v>0</v>
      </c>
      <c r="Q13">
        <f t="shared" si="15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4"/>
        <v>0</v>
      </c>
      <c r="Q14">
        <f t="shared" si="15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3">Q17</f>
        <v>0</v>
      </c>
      <c r="C17" s="4">
        <f t="shared" ref="C17:C21" si="24">B17*1.2</f>
        <v>0</v>
      </c>
      <c r="D17" s="4">
        <f t="shared" ref="D17:D21" si="25">C17*1.2</f>
        <v>0</v>
      </c>
      <c r="E17" s="5">
        <f t="shared" ref="E17:E21" si="26">R17</f>
        <v>0</v>
      </c>
      <c r="F17" s="4" t="e">
        <f t="shared" ref="F17" si="27">ROUND((E17/B17),0)</f>
        <v>#DIV/0!</v>
      </c>
      <c r="G17" s="4" t="e">
        <f t="shared" ref="G17" si="28">ROUND((E17/C17),0)</f>
        <v>#DIV/0!</v>
      </c>
      <c r="H17" s="4" t="e">
        <f t="shared" ref="H17" si="29">ROUND((E17/D17),0)</f>
        <v>#DIV/0!</v>
      </c>
      <c r="I17" s="4">
        <f t="shared" ref="I17" si="30">T17</f>
        <v>0</v>
      </c>
      <c r="J17" s="4">
        <f t="shared" ref="J17" si="31">U17</f>
        <v>0</v>
      </c>
      <c r="O17">
        <v>0</v>
      </c>
      <c r="P17">
        <f t="shared" ref="P17" si="32">O17/1.2</f>
        <v>0</v>
      </c>
      <c r="Q17">
        <f t="shared" ref="Q17" si="3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ref="F18:F21" si="34">ROUND((E18/B18),0)</f>
        <v>#DIV/0!</v>
      </c>
      <c r="G18" s="4" t="e">
        <f t="shared" ref="G18:G21" si="35">ROUND((E18/C18),0)</f>
        <v>#DIV/0!</v>
      </c>
      <c r="H18" s="4" t="e">
        <f t="shared" ref="H18:H21" si="36">ROUND((E18/D18),0)</f>
        <v>#DIV/0!</v>
      </c>
      <c r="I18" s="4">
        <f t="shared" ref="I18:J21" si="37">T18</f>
        <v>0</v>
      </c>
      <c r="J18" s="4">
        <f t="shared" si="37"/>
        <v>0</v>
      </c>
      <c r="O18">
        <v>0</v>
      </c>
      <c r="P18">
        <f t="shared" ref="P18" si="38">O18/1.2</f>
        <v>0</v>
      </c>
      <c r="Q18">
        <f t="shared" ref="Q18:Q21" si="3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>
        <v>0</v>
      </c>
      <c r="P19">
        <f>O19/1.2</f>
        <v>0</v>
      </c>
      <c r="Q19">
        <f t="shared" si="3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0">Q20</f>
        <v>0</v>
      </c>
      <c r="C20" s="4">
        <f t="shared" ref="C20" si="41">B20*1.2</f>
        <v>0</v>
      </c>
      <c r="D20" s="4">
        <f t="shared" ref="D20" si="42">C20*1.2</f>
        <v>0</v>
      </c>
      <c r="E20" s="5">
        <f t="shared" ref="E20" si="43">R20</f>
        <v>0</v>
      </c>
      <c r="F20" s="4" t="e">
        <f t="shared" ref="F20" si="44">ROUND((E20/B20),0)</f>
        <v>#DIV/0!</v>
      </c>
      <c r="G20" s="4" t="e">
        <f t="shared" ref="G20" si="45">ROUND((E20/C20),0)</f>
        <v>#DIV/0!</v>
      </c>
      <c r="H20" s="4" t="e">
        <f t="shared" ref="H20" si="46">ROUND((E20/D20),0)</f>
        <v>#DIV/0!</v>
      </c>
      <c r="I20" s="4">
        <f t="shared" ref="I20" si="47">T20</f>
        <v>0</v>
      </c>
      <c r="J20" s="4">
        <f t="shared" ref="J20" si="48">U20</f>
        <v>0</v>
      </c>
      <c r="O20">
        <v>0</v>
      </c>
      <c r="P20">
        <f t="shared" ref="P20" si="49">O20/1.2</f>
        <v>0</v>
      </c>
      <c r="Q20">
        <f t="shared" ref="Q20" si="5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3"/>
        <v>0</v>
      </c>
      <c r="C21" s="4">
        <f t="shared" si="24"/>
        <v>0</v>
      </c>
      <c r="D21" s="4">
        <f t="shared" si="25"/>
        <v>0</v>
      </c>
      <c r="E21" s="5">
        <f t="shared" si="26"/>
        <v>0</v>
      </c>
      <c r="F21" s="4" t="e">
        <f t="shared" si="34"/>
        <v>#DIV/0!</v>
      </c>
      <c r="G21" s="4" t="e">
        <f t="shared" si="35"/>
        <v>#DIV/0!</v>
      </c>
      <c r="H21" s="4" t="e">
        <f t="shared" si="36"/>
        <v>#DIV/0!</v>
      </c>
      <c r="I21" s="4">
        <f t="shared" si="37"/>
        <v>0</v>
      </c>
      <c r="J21" s="4">
        <f t="shared" si="37"/>
        <v>0</v>
      </c>
      <c r="O21">
        <v>0</v>
      </c>
      <c r="P21">
        <f>O21/1.2</f>
        <v>0</v>
      </c>
      <c r="Q21">
        <f t="shared" si="3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84</v>
      </c>
      <c r="D28" s="72"/>
      <c r="F28" s="57" t="s">
        <v>71</v>
      </c>
      <c r="G28" s="57">
        <v>471</v>
      </c>
    </row>
    <row r="29" spans="1:19" s="10" customFormat="1" x14ac:dyDescent="0.25">
      <c r="C29" s="72" t="s">
        <v>1</v>
      </c>
      <c r="D29" s="72">
        <v>7000000</v>
      </c>
      <c r="F29" s="57" t="s">
        <v>72</v>
      </c>
      <c r="G29" s="57">
        <v>549</v>
      </c>
      <c r="H29" s="10">
        <f>G29/G28</f>
        <v>1.1656050955414012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2024-01-30T07:03:02Z</dcterms:modified>
</cp:coreProperties>
</file>