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TISH BHAGWAN JADHAV\"/>
    </mc:Choice>
  </mc:AlternateContent>
  <xr:revisionPtr revIDLastSave="0" documentId="13_ncr:1_{21373FE4-D6FC-43BF-A565-869A9A7F131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2" i="4"/>
  <c r="Q4" i="4"/>
  <c r="Q5" i="4"/>
  <c r="Q6" i="4"/>
  <c r="Q7" i="4"/>
  <c r="Q3" i="4"/>
  <c r="P12" i="4" l="1"/>
  <c r="J20" i="4" l="1"/>
  <c r="Q34" i="4"/>
  <c r="Q32" i="4"/>
  <c r="Q31" i="4"/>
  <c r="Q30" i="4"/>
  <c r="Q29" i="4"/>
  <c r="Q28" i="4"/>
  <c r="Q27" i="4"/>
  <c r="Q26" i="4"/>
  <c r="Q25" i="4"/>
  <c r="Q24" i="4"/>
  <c r="Q33" i="4" s="1"/>
  <c r="H23" i="4" l="1"/>
  <c r="Q12" i="4" l="1"/>
  <c r="P11" i="4"/>
  <c r="P10" i="4"/>
  <c r="P9" i="4"/>
  <c r="P8" i="4"/>
  <c r="P7" i="4"/>
  <c r="P6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<sst xmlns="http://schemas.openxmlformats.org/spreadsheetml/2006/main" count="27" uniqueCount="24">
  <si>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</si>
  <si>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</si>
  <si>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</si>
  <si>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</si>
  <si>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</si>
  <si>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</si>
  <si>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</si>
  <si>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</si>
  <si>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</si>
  <si>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</si>
  <si>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</si>
  <si>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</si>
  <si>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f. no. 303, 3rd lfoor, A wing, saisrushti chsl, sector 20, kharghar</t>
  </si>
  <si>
    <t>bua</t>
  </si>
  <si>
    <t>rate on ca</t>
  </si>
  <si>
    <t>fmv</t>
  </si>
  <si>
    <t>sbua</t>
  </si>
  <si>
    <t>draft agreement  - 61 lakhs</t>
  </si>
  <si>
    <t xml:space="preserve">old agreement 24.06.22 - </t>
  </si>
  <si>
    <t>oc - 2013- draft agreement pg no. 3</t>
  </si>
  <si>
    <t>ls- 70 lakhs</t>
  </si>
  <si>
    <t>mca</t>
  </si>
  <si>
    <t>Built up area (10%)</t>
  </si>
  <si>
    <t>Remark: The loading between Carpet to Built up is 10%. We have adjusted the rate accordingly.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</si>
</sst>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201159</xdr:colOff>
      <xdr:row>48</xdr:row>
      <xdr:rowOff>1212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7D8914-FB9E-48DA-A05C-0B1D0E38C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125959" cy="86880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25</xdr:col>
      <xdr:colOff>345075</xdr:colOff>
      <xdr:row>24</xdr:row>
      <xdr:rowOff>114927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0ECC71-478B-47CA-AC86-C92A65111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585075" cy="449642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25</xdr:col>
      <xdr:colOff>564095</xdr:colOff>
      <xdr:row>34</xdr:row>
      <xdr:rowOff>115167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298B7B-3A6C-4C87-B1CC-AEA6544A2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5194495" cy="621116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259423</xdr:colOff>
      <xdr:row>42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60421B-E535-4BBD-9669-C70B33A82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09023" cy="7964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77147</xdr:colOff>
      <xdr:row>50</xdr:row>
      <xdr:rowOff>115486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8B29A7-A20B-4843-8AF2-227AF5AEE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782747" cy="8497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B107B4-E1AD-490C-94F1-886DA66A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41EF4D-C4DE-4EFA-B789-63F12C33E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392792</xdr:colOff>
      <xdr:row>47</xdr:row>
      <xdr:rowOff>1064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FFE456-C7DE-4D9F-974E-782D2F8C0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242392" cy="76210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545213</xdr:colOff>
      <xdr:row>41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39187-B946-49AC-858D-82A547FC5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394813" cy="79830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40062</xdr:colOff>
      <xdr:row>38</xdr:row>
      <xdr:rowOff>181984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404AD5-DF10-4308-87DA-2B24ED480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060862" cy="72304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497326</xdr:colOff>
      <xdr:row>39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4FBBC8-D523-4134-8E3E-086682A37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518126" cy="73638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515953</xdr:colOff>
      <xdr:row>29</xdr:row>
      <xdr:rowOff>105534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E9921C-72CA-4C32-9019-B4DA785BB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88753" cy="54395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2" sqref="H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22</v>
      </c>
      <c r="D1" s="3" t="s">
        <v>9</v>
      </c>
      <c r="E1" s="3" t="s">
        <v>1</v>
      </c>
      <c r="F1" s="9" t="s">
        <v>8</v>
      </c>
      <c r="G1" s="9" t="s">
        <v>10</v>
      </c>
      <c r="H1" s="9" t="s">
        <v>11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450</v>
      </c>
      <c r="C2" s="4">
        <f>B2*1.1</f>
        <v>495.00000000000006</v>
      </c>
      <c r="D2" s="4">
        <f t="shared" ref="D2:D13" si="2">C2*1.2</f>
        <v>594</v>
      </c>
      <c r="E2" s="5">
        <f t="shared" ref="E2:E13" si="3">R2</f>
        <v>4900000</v>
      </c>
      <c r="F2" s="10">
        <f t="shared" ref="F2:F13" si="4">ROUND((E2/B2),0)</f>
        <v>10889</v>
      </c>
      <c r="G2" s="10">
        <f t="shared" ref="G2:G13" si="5">ROUND((E2/C2),0)</f>
        <v>9899</v>
      </c>
      <c r="H2" s="10">
        <f t="shared" ref="H2:H13" si="6">ROUND((E2/D2),0)</f>
        <v>8249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450</v>
      </c>
      <c r="R2" s="2">
        <v>4900000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499.99999999999994</v>
      </c>
      <c r="C3" s="4">
        <f t="shared" ref="C3:C15" si="9">B3*1.1</f>
        <v>550</v>
      </c>
      <c r="D3" s="4">
        <f t="shared" si="2"/>
        <v>660</v>
      </c>
      <c r="E3" s="16">
        <f t="shared" si="3"/>
        <v>4100000</v>
      </c>
      <c r="F3" s="10">
        <f t="shared" si="4"/>
        <v>8200</v>
      </c>
      <c r="G3" s="10">
        <f t="shared" si="5"/>
        <v>7455</v>
      </c>
      <c r="H3" s="10">
        <f t="shared" si="6"/>
        <v>6212</v>
      </c>
      <c r="I3" s="10" t="e">
        <f>#REF!</f>
        <v>#REF!</v>
      </c>
      <c r="J3" s="4">
        <f t="shared" si="7"/>
        <v>0</v>
      </c>
      <c r="O3">
        <v>0</v>
      </c>
      <c r="P3">
        <v>550</v>
      </c>
      <c r="Q3">
        <f>P3/1.1</f>
        <v>499.99999999999994</v>
      </c>
      <c r="R3" s="2">
        <v>4100000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399.99999999999994</v>
      </c>
      <c r="C4" s="4">
        <f t="shared" si="9"/>
        <v>440</v>
      </c>
      <c r="D4" s="4">
        <f t="shared" si="2"/>
        <v>528</v>
      </c>
      <c r="E4" s="16">
        <f t="shared" si="3"/>
        <v>4000000</v>
      </c>
      <c r="F4" s="10">
        <f t="shared" si="4"/>
        <v>10000</v>
      </c>
      <c r="G4" s="10">
        <f t="shared" si="5"/>
        <v>9091</v>
      </c>
      <c r="H4" s="10">
        <f t="shared" si="6"/>
        <v>7576</v>
      </c>
      <c r="I4" s="10" t="e">
        <f>#REF!</f>
        <v>#REF!</v>
      </c>
      <c r="J4" s="4">
        <f t="shared" si="7"/>
        <v>0</v>
      </c>
      <c r="O4">
        <v>0</v>
      </c>
      <c r="P4">
        <v>440</v>
      </c>
      <c r="Q4">
        <f t="shared" ref="Q4:Q7" si="10">P4/1.1</f>
        <v>399.99999999999994</v>
      </c>
      <c r="R4" s="2">
        <v>4000000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263.63636363636363</v>
      </c>
      <c r="C5" s="4">
        <f t="shared" si="9"/>
        <v>290</v>
      </c>
      <c r="D5" s="4">
        <f t="shared" si="2"/>
        <v>348</v>
      </c>
      <c r="E5" s="16">
        <f t="shared" si="3"/>
        <v>5700000</v>
      </c>
      <c r="F5" s="10">
        <f t="shared" si="4"/>
        <v>21621</v>
      </c>
      <c r="G5" s="10">
        <f t="shared" si="5"/>
        <v>19655</v>
      </c>
      <c r="H5" s="10">
        <f t="shared" si="6"/>
        <v>16379</v>
      </c>
      <c r="I5" s="10" t="e">
        <f>#REF!</f>
        <v>#REF!</v>
      </c>
      <c r="J5" s="4">
        <f t="shared" si="7"/>
        <v>0</v>
      </c>
      <c r="O5">
        <v>0</v>
      </c>
      <c r="P5">
        <v>290</v>
      </c>
      <c r="Q5">
        <f t="shared" si="10"/>
        <v>263.63636363636363</v>
      </c>
      <c r="R5" s="2">
        <v>5700000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568.18181818181813</v>
      </c>
      <c r="C6" s="4">
        <f t="shared" si="9"/>
        <v>625</v>
      </c>
      <c r="D6" s="4">
        <f t="shared" si="2"/>
        <v>750</v>
      </c>
      <c r="E6" s="16">
        <f t="shared" si="3"/>
        <v>7500000</v>
      </c>
      <c r="F6" s="10">
        <f t="shared" si="4"/>
        <v>13200</v>
      </c>
      <c r="G6" s="10">
        <f t="shared" si="5"/>
        <v>12000</v>
      </c>
      <c r="H6" s="10">
        <f t="shared" si="6"/>
        <v>10000</v>
      </c>
      <c r="I6" s="10" t="e">
        <f>#REF!</f>
        <v>#REF!</v>
      </c>
      <c r="J6" s="4">
        <f t="shared" si="7"/>
        <v>0</v>
      </c>
      <c r="O6">
        <v>750</v>
      </c>
      <c r="P6">
        <f t="shared" si="8"/>
        <v>625</v>
      </c>
      <c r="Q6">
        <f t="shared" si="10"/>
        <v>568.18181818181813</v>
      </c>
      <c r="R6" s="2">
        <v>7500000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416.66666666666669</v>
      </c>
      <c r="C7" s="4">
        <f t="shared" si="9"/>
        <v>458.33333333333337</v>
      </c>
      <c r="D7" s="4">
        <f t="shared" si="2"/>
        <v>550</v>
      </c>
      <c r="E7" s="16">
        <f t="shared" si="3"/>
        <v>6600000</v>
      </c>
      <c r="F7" s="10">
        <f t="shared" si="4"/>
        <v>15840</v>
      </c>
      <c r="G7" s="10">
        <f t="shared" si="5"/>
        <v>14400</v>
      </c>
      <c r="H7" s="10">
        <f t="shared" si="6"/>
        <v>12000</v>
      </c>
      <c r="I7" s="10" t="e">
        <f>#REF!</f>
        <v>#REF!</v>
      </c>
      <c r="J7" s="4">
        <f t="shared" si="7"/>
        <v>0</v>
      </c>
      <c r="O7">
        <v>550</v>
      </c>
      <c r="P7">
        <f t="shared" si="8"/>
        <v>458.33333333333337</v>
      </c>
      <c r="Q7">
        <f t="shared" si="10"/>
        <v>416.66666666666669</v>
      </c>
      <c r="R7" s="2">
        <v>6600000</v>
      </c>
      <c r="S7" s="8"/>
      <c r="T7" s="8"/>
    </row>
    <row r="8" spans="1:20" x14ac:dyDescent="0.25">
      <c r="A8" s="4">
        <f t="shared" si="0"/>
        <v>0</v>
      </c>
      <c r="B8" s="4">
        <f t="shared" si="1"/>
        <v>450</v>
      </c>
      <c r="C8" s="4">
        <f t="shared" si="9"/>
        <v>495.00000000000006</v>
      </c>
      <c r="D8" s="4">
        <f t="shared" si="2"/>
        <v>594</v>
      </c>
      <c r="E8" s="16">
        <f t="shared" si="3"/>
        <v>6500000</v>
      </c>
      <c r="F8" s="10">
        <f t="shared" si="4"/>
        <v>14444</v>
      </c>
      <c r="G8" s="10">
        <f t="shared" si="5"/>
        <v>13131</v>
      </c>
      <c r="H8" s="10">
        <f t="shared" si="6"/>
        <v>10943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450</v>
      </c>
      <c r="R8" s="2">
        <v>6500000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400</v>
      </c>
      <c r="C9" s="4">
        <f t="shared" si="9"/>
        <v>440.00000000000006</v>
      </c>
      <c r="D9" s="4">
        <f t="shared" si="2"/>
        <v>528</v>
      </c>
      <c r="E9" s="16">
        <f t="shared" si="3"/>
        <v>6750000</v>
      </c>
      <c r="F9" s="10">
        <f t="shared" si="4"/>
        <v>16875</v>
      </c>
      <c r="G9" s="15">
        <f t="shared" si="5"/>
        <v>15341</v>
      </c>
      <c r="H9" s="10">
        <f t="shared" si="6"/>
        <v>12784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400</v>
      </c>
      <c r="R9" s="2">
        <v>6750000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450</v>
      </c>
      <c r="C10" s="4">
        <f t="shared" si="9"/>
        <v>495.00000000000006</v>
      </c>
      <c r="D10" s="4">
        <f t="shared" si="2"/>
        <v>594</v>
      </c>
      <c r="E10" s="16">
        <f t="shared" si="3"/>
        <v>7500000</v>
      </c>
      <c r="F10" s="10">
        <f t="shared" si="4"/>
        <v>16667</v>
      </c>
      <c r="G10" s="15">
        <f t="shared" si="5"/>
        <v>15152</v>
      </c>
      <c r="H10" s="10">
        <f t="shared" si="6"/>
        <v>12626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450</v>
      </c>
      <c r="R10" s="2">
        <v>7500000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359</v>
      </c>
      <c r="C11" s="4">
        <f t="shared" si="9"/>
        <v>394.90000000000003</v>
      </c>
      <c r="D11" s="4">
        <f t="shared" si="2"/>
        <v>473.88</v>
      </c>
      <c r="E11" s="16">
        <f t="shared" si="3"/>
        <v>6399000</v>
      </c>
      <c r="F11" s="10">
        <f t="shared" si="4"/>
        <v>17825</v>
      </c>
      <c r="G11" s="15">
        <f t="shared" si="5"/>
        <v>16204</v>
      </c>
      <c r="H11" s="10">
        <f t="shared" si="6"/>
        <v>13503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359</v>
      </c>
      <c r="R11" s="2">
        <v>6399000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12" si="11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16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10" t="e">
        <f t="shared" ref="H14:H15" si="18">ROUND((E14/D14),0)</f>
        <v>#DIV/0!</v>
      </c>
      <c r="I14" s="10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16">
        <f t="shared" si="15"/>
        <v>0</v>
      </c>
      <c r="F15" s="10" t="e">
        <f t="shared" si="16"/>
        <v>#DIV/0!</v>
      </c>
      <c r="G15" s="10" t="e">
        <f t="shared" si="17"/>
        <v>#DIV/0!</v>
      </c>
      <c r="H15" s="10" t="e">
        <f t="shared" si="18"/>
        <v>#DIV/0!</v>
      </c>
      <c r="I15" s="10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8" spans="7:24" x14ac:dyDescent="0.25">
      <c r="G18" t="s">
        <v>12</v>
      </c>
    </row>
    <row r="20" spans="7:24" x14ac:dyDescent="0.25">
      <c r="G20" t="s">
        <v>13</v>
      </c>
      <c r="H20">
        <v>440</v>
      </c>
      <c r="J20">
        <f>H20/398</f>
        <v>1.1055276381909547</v>
      </c>
      <c r="O20" s="17" t="s">
        <v>23</v>
      </c>
    </row>
    <row r="21" spans="7:24" x14ac:dyDescent="0.25">
      <c r="G21" t="s">
        <v>16</v>
      </c>
      <c r="H21">
        <v>550</v>
      </c>
    </row>
    <row r="22" spans="7:24" x14ac:dyDescent="0.25">
      <c r="G22" t="s">
        <v>14</v>
      </c>
      <c r="H22" s="6">
        <v>14500</v>
      </c>
    </row>
    <row r="23" spans="7:24" x14ac:dyDescent="0.25">
      <c r="G23" s="6" t="s">
        <v>15</v>
      </c>
      <c r="H23">
        <f>H22*H20</f>
        <v>6380000</v>
      </c>
      <c r="O23" t="s">
        <v>21</v>
      </c>
    </row>
    <row r="24" spans="7:24" x14ac:dyDescent="0.25">
      <c r="O24">
        <v>4.9000000000000004</v>
      </c>
      <c r="P24" s="11">
        <v>2.87</v>
      </c>
      <c r="Q24" s="11">
        <f>P24*O24</f>
        <v>14.063000000000002</v>
      </c>
      <c r="R24" s="13"/>
      <c r="T24" s="11"/>
      <c r="U24" s="11"/>
      <c r="V24" s="11"/>
      <c r="W24" s="11"/>
      <c r="X24" s="11"/>
    </row>
    <row r="25" spans="7:24" x14ac:dyDescent="0.25">
      <c r="O25">
        <v>2.2000000000000002</v>
      </c>
      <c r="P25" s="11">
        <v>2.23</v>
      </c>
      <c r="Q25" s="11">
        <f t="shared" ref="Q25:Q32" si="22">P25*O25</f>
        <v>4.9060000000000006</v>
      </c>
      <c r="R25" s="14"/>
      <c r="T25" s="14"/>
      <c r="U25" s="14"/>
      <c r="V25" s="11"/>
      <c r="W25" s="11"/>
      <c r="X25" s="11"/>
    </row>
    <row r="26" spans="7:24" x14ac:dyDescent="0.25">
      <c r="O26">
        <v>3.1</v>
      </c>
      <c r="P26" s="11">
        <v>3</v>
      </c>
      <c r="Q26" s="11">
        <f t="shared" si="22"/>
        <v>9.3000000000000007</v>
      </c>
      <c r="R26" s="11"/>
      <c r="T26" s="11"/>
      <c r="U26" s="11"/>
      <c r="V26" s="11"/>
      <c r="W26" s="11"/>
      <c r="X26" s="11"/>
    </row>
    <row r="27" spans="7:24" x14ac:dyDescent="0.25">
      <c r="G27" t="s">
        <v>17</v>
      </c>
      <c r="O27">
        <v>1.4</v>
      </c>
      <c r="P27" s="11">
        <v>0.87</v>
      </c>
      <c r="Q27" s="11">
        <f t="shared" si="22"/>
        <v>1.218</v>
      </c>
      <c r="R27" s="11"/>
      <c r="T27" s="11"/>
      <c r="U27" s="11"/>
      <c r="V27" s="11"/>
      <c r="W27" s="11"/>
      <c r="X27" s="11"/>
    </row>
    <row r="28" spans="7:24" x14ac:dyDescent="0.25">
      <c r="G28" t="s">
        <v>18</v>
      </c>
      <c r="O28">
        <v>0.88</v>
      </c>
      <c r="P28" s="11">
        <v>1.1499999999999999</v>
      </c>
      <c r="Q28" s="11">
        <f t="shared" si="22"/>
        <v>1.012</v>
      </c>
      <c r="R28" s="12"/>
      <c r="T28" s="12"/>
      <c r="U28" s="12"/>
      <c r="V28" s="11"/>
      <c r="W28" s="11"/>
      <c r="X28" s="11"/>
    </row>
    <row r="29" spans="7:24" x14ac:dyDescent="0.25">
      <c r="G29" t="s">
        <v>19</v>
      </c>
      <c r="O29">
        <v>1.23</v>
      </c>
      <c r="P29" s="11">
        <v>0.9</v>
      </c>
      <c r="Q29" s="11">
        <f t="shared" si="22"/>
        <v>1.107</v>
      </c>
      <c r="R29" s="11"/>
      <c r="T29" s="11"/>
      <c r="U29" s="11"/>
      <c r="V29" s="11"/>
      <c r="W29" s="11"/>
      <c r="X29" s="11"/>
    </row>
    <row r="30" spans="7:24" x14ac:dyDescent="0.25">
      <c r="G30" t="s">
        <v>20</v>
      </c>
      <c r="O30">
        <v>1.5</v>
      </c>
      <c r="P30" s="11">
        <v>1.1499999999999999</v>
      </c>
      <c r="Q30" s="11">
        <f t="shared" si="22"/>
        <v>1.7249999999999999</v>
      </c>
      <c r="R30" s="11"/>
      <c r="T30" s="11"/>
      <c r="U30" s="11"/>
      <c r="V30" s="11"/>
      <c r="W30" s="11"/>
      <c r="X30" s="11"/>
    </row>
    <row r="31" spans="7:24" x14ac:dyDescent="0.25">
      <c r="O31">
        <v>2.85</v>
      </c>
      <c r="P31" s="11">
        <v>0.55000000000000004</v>
      </c>
      <c r="Q31" s="11">
        <f t="shared" si="22"/>
        <v>1.5675000000000001</v>
      </c>
      <c r="R31" s="11"/>
      <c r="T31" s="11"/>
      <c r="U31" s="11"/>
      <c r="V31" s="11"/>
      <c r="W31" s="11"/>
      <c r="X31" s="11"/>
    </row>
    <row r="32" spans="7:24" x14ac:dyDescent="0.25">
      <c r="O32">
        <v>3</v>
      </c>
      <c r="P32" s="11">
        <v>0.7</v>
      </c>
      <c r="Q32" s="11">
        <f t="shared" si="22"/>
        <v>2.0999999999999996</v>
      </c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>
        <f>SUM(Q24:Q32)</f>
        <v>36.998500000000007</v>
      </c>
      <c r="R33" s="11"/>
      <c r="S33" s="6"/>
      <c r="T33" s="11"/>
      <c r="U33" s="11"/>
      <c r="V33" s="11"/>
      <c r="W33" s="11"/>
      <c r="X33" s="11"/>
    </row>
    <row r="34" spans="16:24" x14ac:dyDescent="0.25">
      <c r="Q34" s="11">
        <f>Q33*10.764</f>
        <v>398.25185400000004</v>
      </c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2024-01-25T10:32:09Z</dcterms:modified>
</cp:coreProperties>
</file>