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  <sheet name="MB" sheetId="8" r:id="rId4"/>
  </sheets>
  <calcPr calcId="124519"/>
</workbook>
</file>

<file path=xl/calcChain.xml><?xml version="1.0" encoding="utf-8"?>
<calcChain xmlns="http://schemas.openxmlformats.org/spreadsheetml/2006/main">
  <c r="D20" i="6"/>
  <c r="D19"/>
  <c r="F27" i="3"/>
  <c r="F26"/>
  <c r="E34" i="8"/>
  <c r="E31"/>
  <c r="D31"/>
  <c r="E23"/>
  <c r="E11"/>
  <c r="D23"/>
  <c r="D11"/>
  <c r="K50" i="1" l="1"/>
  <c r="K49"/>
  <c r="F54" l="1"/>
  <c r="F53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46" s="1"/>
  <c r="C4"/>
  <c r="I7"/>
  <c r="C35" l="1"/>
  <c r="H12"/>
  <c r="H11"/>
  <c r="H10"/>
  <c r="H9"/>
  <c r="H8"/>
  <c r="D44" l="1"/>
  <c r="I10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43"/>
  <c r="C44" s="1"/>
  <c r="C45" s="1"/>
  <c r="C36" l="1"/>
  <c r="C37" s="1"/>
  <c r="C38" s="1"/>
  <c r="C42" l="1"/>
  <c r="C39"/>
  <c r="C40" s="1"/>
  <c r="C4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<sst xmlns="http://schemas.openxmlformats.org/spreadsheetml/2006/main" count="27" uniqueCount="24">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</sst>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38100</xdr:rowOff>
    </xdr:from>
    <xdr:to>
      <xdr:col>9</xdr:col>
      <xdr:colOff>285750</xdr:colOff>
      <xdr:row>15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5657850" cy="2933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152400</xdr:rowOff>
    </xdr:from>
    <xdr:to>
      <xdr:col>9</xdr:col>
      <xdr:colOff>381000</xdr:colOff>
      <xdr:row>22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2900"/>
          <a:ext cx="5686425" cy="396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3"/>
  <sheetViews>
    <sheetView tabSelected="1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K7" sqref="K7"/>
    </sheetView>
  </sheetViews>
  <sheetFormatPr defaultRowHeight="16.5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57.12</v>
      </c>
      <c r="E2" s="4"/>
      <c r="F2" s="4"/>
      <c r="G2" s="23"/>
      <c r="H2" s="1"/>
    </row>
    <row r="3" spans="1:15">
      <c r="B3" s="22" t="s">
        <v>10</v>
      </c>
      <c r="C3" s="25">
        <v>38000</v>
      </c>
      <c r="D3" s="64"/>
      <c r="E3" s="24"/>
      <c r="F3" s="24"/>
      <c r="G3" s="13"/>
      <c r="H3" s="1"/>
    </row>
    <row r="4" spans="1:15" ht="24" customHeight="1">
      <c r="B4" s="68" t="s">
        <v>21</v>
      </c>
      <c r="C4" s="65">
        <f>ROUND((C2*C3),0)</f>
        <v>2170560</v>
      </c>
      <c r="F4" s="20"/>
      <c r="G4" s="20"/>
    </row>
    <row r="5" spans="1:15">
      <c r="B5" s="11" t="s">
        <v>17</v>
      </c>
    </row>
    <row r="6" spans="1:15" s="3" customFormat="1" ht="60.75" thickBot="1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>
      <c r="B7" s="55" t="s">
        <v>23</v>
      </c>
      <c r="C7" s="58">
        <v>57.06</v>
      </c>
      <c r="D7" s="35">
        <v>2007</v>
      </c>
      <c r="E7" s="35">
        <v>2023</v>
      </c>
      <c r="F7" s="35">
        <v>60</v>
      </c>
      <c r="G7" s="53">
        <v>21500</v>
      </c>
      <c r="H7" s="62">
        <v>17</v>
      </c>
      <c r="I7" s="63">
        <f>IF(H7&gt;=5,90*H7/F7,0)</f>
        <v>25.5</v>
      </c>
      <c r="J7" s="64">
        <f t="shared" ref="J7:J12" si="0">G7/100*I7</f>
        <v>5482.5</v>
      </c>
      <c r="K7" s="64">
        <f>ROUND((G7-J7),0)</f>
        <v>16018</v>
      </c>
      <c r="L7" s="64">
        <f>ROUND((K7*C7),0)</f>
        <v>913987</v>
      </c>
      <c r="M7" s="64">
        <f>ROUND((C7*G7),0)</f>
        <v>1226790</v>
      </c>
    </row>
    <row r="8" spans="1:15" ht="17.25" hidden="1" thickBot="1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913987</v>
      </c>
      <c r="M27" s="15">
        <f>SUM(M7:M26)</f>
        <v>1226790</v>
      </c>
    </row>
    <row r="28" spans="1:14" hidden="1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>
      <c r="B35" s="2" t="s">
        <v>16</v>
      </c>
      <c r="C35" s="65">
        <f>C4</f>
        <v>2170560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>
      <c r="B36" s="2" t="s">
        <v>17</v>
      </c>
      <c r="C36" s="65">
        <f>L27</f>
        <v>913987</v>
      </c>
      <c r="D36" s="74"/>
      <c r="E36" s="17"/>
      <c r="F36" s="80"/>
      <c r="G36" s="17"/>
      <c r="H36" s="18"/>
      <c r="I36" s="16"/>
      <c r="K36" s="18"/>
    </row>
    <row r="37" spans="2:15">
      <c r="B37" s="11" t="s">
        <v>12</v>
      </c>
      <c r="C37" s="65">
        <f>C35+C36</f>
        <v>3084547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>
      <c r="B38" s="11" t="s">
        <v>13</v>
      </c>
      <c r="C38" s="65">
        <f>ROUND((C37*0.95),0)</f>
        <v>2930320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>
      <c r="B39" s="26" t="s">
        <v>11</v>
      </c>
      <c r="C39" s="65">
        <f>C37*0.8</f>
        <v>2467637.6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>
      <c r="B40" s="29"/>
      <c r="C40" s="65">
        <f>ROUNDUP(C39,0)</f>
        <v>2467638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>
      <c r="B41" s="29"/>
      <c r="C41" s="65">
        <f>C40-C39</f>
        <v>0.39999999990686774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>
      <c r="B42" s="11" t="s">
        <v>14</v>
      </c>
      <c r="C42" s="65">
        <f>ROUND((C37*0.8),0)</f>
        <v>2467638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>
      <c r="B44" s="26"/>
      <c r="C44" s="65" t="e">
        <f>ROUNDUP(C43,0)</f>
        <v>#REF!</v>
      </c>
      <c r="D44" s="30">
        <f>C46*0.85</f>
        <v>886355.77500000002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>
      <c r="B46" s="11" t="s">
        <v>18</v>
      </c>
      <c r="C46" s="65">
        <f>M27*0.85</f>
        <v>1042771.5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>
      <c r="E49" s="27"/>
      <c r="F49" s="37"/>
      <c r="G49" s="37"/>
      <c r="H49" s="37"/>
      <c r="I49" s="27"/>
      <c r="J49" s="37">
        <v>2200</v>
      </c>
      <c r="K49" s="40">
        <f>J49*10.764</f>
        <v>23680.799999999999</v>
      </c>
      <c r="L49" s="37"/>
      <c r="M49" s="39"/>
      <c r="N49" s="37"/>
    </row>
    <row r="50" spans="5:14">
      <c r="E50" s="78"/>
      <c r="F50" s="37"/>
      <c r="G50" s="37"/>
      <c r="H50" s="37"/>
      <c r="I50" s="27"/>
      <c r="J50" s="37">
        <v>3000</v>
      </c>
      <c r="K50" s="40">
        <f>J50*10.764</f>
        <v>32291.999999999996</v>
      </c>
      <c r="L50" s="37"/>
      <c r="M50" s="39"/>
      <c r="N50" s="37"/>
    </row>
    <row r="51" spans="5:14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>
      <c r="E53" s="27">
        <v>2500</v>
      </c>
      <c r="F53" s="78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5:14">
      <c r="E54" s="27">
        <v>2600</v>
      </c>
      <c r="F54" s="78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5:14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7:D20"/>
  <sheetViews>
    <sheetView workbookViewId="0">
      <selection activeCell="E20" sqref="E20"/>
    </sheetView>
  </sheetViews>
  <sheetFormatPr defaultRowHeight="15"/>
  <sheetData>
    <row r="17" spans="4:4">
      <c r="D17">
        <v>3900000</v>
      </c>
    </row>
    <row r="18" spans="4:4">
      <c r="D18">
        <v>104</v>
      </c>
    </row>
    <row r="19" spans="4:4">
      <c r="D19">
        <f>D17/D18</f>
        <v>37500</v>
      </c>
    </row>
    <row r="20" spans="4:4">
      <c r="D20">
        <f>D19/10.764</f>
        <v>3483.8350055741362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4:F27"/>
  <sheetViews>
    <sheetView topLeftCell="A8" workbookViewId="0">
      <selection activeCell="D26" sqref="D26"/>
    </sheetView>
  </sheetViews>
  <sheetFormatPr defaultRowHeight="15"/>
  <cols>
    <col min="4" max="4" width="14.5703125" customWidth="1"/>
  </cols>
  <sheetData>
    <row r="24" spans="4:6">
      <c r="F24">
        <v>18000000</v>
      </c>
    </row>
    <row r="25" spans="4:6">
      <c r="F25">
        <v>244</v>
      </c>
    </row>
    <row r="26" spans="4:6">
      <c r="D26" s="77"/>
      <c r="F26">
        <f>F24/F25</f>
        <v>73770.491803278695</v>
      </c>
    </row>
    <row r="27" spans="4:6">
      <c r="F27">
        <f>F26/10.764</f>
        <v>6853.4459126048587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5:E34"/>
  <sheetViews>
    <sheetView topLeftCell="A16" workbookViewId="0">
      <selection activeCell="H34" sqref="H34"/>
    </sheetView>
  </sheetViews>
  <sheetFormatPr defaultRowHeight="15"/>
  <sheetData>
    <row r="5" spans="4:5">
      <c r="D5">
        <v>270</v>
      </c>
    </row>
    <row r="6" spans="4:5">
      <c r="D6">
        <v>100</v>
      </c>
    </row>
    <row r="7" spans="4:5">
      <c r="D7">
        <v>49</v>
      </c>
    </row>
    <row r="8" spans="4:5">
      <c r="D8">
        <v>70</v>
      </c>
    </row>
    <row r="9" spans="4:5">
      <c r="D9">
        <v>120</v>
      </c>
    </row>
    <row r="10" spans="4:5">
      <c r="D10">
        <v>90</v>
      </c>
    </row>
    <row r="11" spans="4:5">
      <c r="D11">
        <f>SUM(D5:D10)</f>
        <v>699</v>
      </c>
      <c r="E11">
        <f>D11/10.764</f>
        <v>64.938684503901897</v>
      </c>
    </row>
    <row r="14" spans="4:5">
      <c r="D14">
        <v>225</v>
      </c>
    </row>
    <row r="15" spans="4:5">
      <c r="D15">
        <v>140</v>
      </c>
    </row>
    <row r="16" spans="4:5">
      <c r="D16">
        <v>150</v>
      </c>
    </row>
    <row r="17" spans="4:5">
      <c r="D17">
        <v>49</v>
      </c>
    </row>
    <row r="18" spans="4:5">
      <c r="D18">
        <v>90</v>
      </c>
    </row>
    <row r="19" spans="4:5">
      <c r="D19">
        <v>12</v>
      </c>
    </row>
    <row r="20" spans="4:5">
      <c r="D20">
        <v>30</v>
      </c>
    </row>
    <row r="21" spans="4:5">
      <c r="D21">
        <v>21</v>
      </c>
    </row>
    <row r="22" spans="4:5">
      <c r="D22">
        <v>70</v>
      </c>
    </row>
    <row r="23" spans="4:5">
      <c r="D23">
        <f>SUM(D14:D22)</f>
        <v>787</v>
      </c>
      <c r="E23">
        <f>D23/10.764</f>
        <v>73.114083983649209</v>
      </c>
    </row>
    <row r="27" spans="4:5">
      <c r="D27">
        <v>396</v>
      </c>
    </row>
    <row r="28" spans="4:5">
      <c r="D28">
        <v>389</v>
      </c>
    </row>
    <row r="29" spans="4:5">
      <c r="D29">
        <v>333</v>
      </c>
    </row>
    <row r="30" spans="4:5">
      <c r="D30">
        <v>324</v>
      </c>
    </row>
    <row r="31" spans="4:5">
      <c r="D31">
        <f>SUM(D27:D30)</f>
        <v>1442</v>
      </c>
      <c r="E31">
        <f>D31/10.764</f>
        <v>133.96506874767746</v>
      </c>
    </row>
    <row r="34" spans="4:5">
      <c r="D34">
        <v>220</v>
      </c>
      <c r="E34">
        <f>D34/10.764</f>
        <v>20.438498699368267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MB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2024-01-23T12:06:25Z</dcterms:modified>
</cp:coreProperties>
</file>