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anuary 2024\VIVEK SHANKAR RANGALE - SBI\"/>
    </mc:Choice>
  </mc:AlternateContent>
  <xr:revisionPtr revIDLastSave="0" documentId="13_ncr:1_{F0E90B3D-BB77-46F0-97FE-A09FA1353E8B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37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Q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Q21" i="4"/>
  <c r="B21" i="4" s="1"/>
  <c r="C21" i="4" s="1"/>
  <c r="D21" i="4" s="1"/>
  <c r="J21" i="4"/>
  <c r="I21" i="4"/>
  <c r="E21" i="4"/>
  <c r="A21" i="4"/>
  <c r="Q20" i="4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31" i="4"/>
  <c r="W40" i="4" s="1"/>
  <c r="S39" i="4" l="1"/>
  <c r="S40" i="4" s="1"/>
  <c r="S42" i="4" s="1"/>
  <c r="W34" i="4"/>
  <c r="W38" i="4"/>
  <c r="W39" i="4" s="1"/>
  <c r="W42" i="4" l="1"/>
  <c r="S41" i="4"/>
  <c r="W45" i="4" l="1"/>
  <c r="W47" i="4" l="1"/>
  <c r="W46" i="4"/>
  <c r="W51" i="4"/>
</calcChain>
</file>

<file path=xl/sharedStrings.xml><?xml version="1.0" encoding="utf-8"?>
<sst xmlns="http://schemas.openxmlformats.org/spreadsheetml/2006/main" count="50" uniqueCount="43">
  <si>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</si>
  <si>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</si>
  <si>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</si>
  <si>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</si>
  <si>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</si>
  <si>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</si>
  <si>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</si>
  <si>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</si>
  <si>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</si>
  <si>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</si>
  <si>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</si>
  <si>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</si>
  <si>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</si>
  <si>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</si>
  <si>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</si>
  <si>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</si>
  <si>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</si>
  <si>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</si>
  <si>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</si>
  <si>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</si>
  <si>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</si>
  <si>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</si>
  <si>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</si>
  <si>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</si>
  <si>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</si>
  <si>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</si>
  <si>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</si>
  <si>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</si>
  <si>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</si>
  <si>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</si>
  <si>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</si>
  <si>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</si>
  <si>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</si>
  <si>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</si>
  <si>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</si>
  <si>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</si>
  <si>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</si>
  <si>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State Bank Of India ( RACPC Sion )  - VIVEK SHANKAR RANGALE</t>
  </si>
  <si>
    <t>Agree BUA</t>
  </si>
  <si>
    <t>As BCC</t>
  </si>
  <si>
    <t>rate on BUA</t>
  </si>
  <si>
    <t>FMV / RV</t>
  </si>
  <si>
    <t>Measured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</si>
</sst>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526416</xdr:colOff>
      <xdr:row>49</xdr:row>
      <xdr:rowOff>10765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72C4F1-7F6F-44D1-9167-3A95083CF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04816" cy="8888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574047</xdr:colOff>
      <xdr:row>52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053402-9FA9-4BBC-843D-22A964856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52447" cy="87737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393047</xdr:colOff>
      <xdr:row>47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2D4506-06E8-48A3-8416-848082AFE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71447" cy="88118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459731</xdr:colOff>
      <xdr:row>49</xdr:row>
      <xdr:rowOff>20282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42CEA0-1B9C-4AC2-BED6-895FBA321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38131" cy="8830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326363</xdr:colOff>
      <xdr:row>51</xdr:row>
      <xdr:rowOff>172644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A0FAB5-650B-4F67-9165-B976ED0E7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04763" cy="85546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469258</xdr:colOff>
      <xdr:row>47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D67AA0-D89B-4138-AFBE-ACAE568A3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147658" cy="899285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478784</xdr:colOff>
      <xdr:row>47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B77BCF-1E14-4B8D-A5C7-28D76FF68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57184" cy="888806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526416</xdr:colOff>
      <xdr:row>30</xdr:row>
      <xdr:rowOff>105561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25B7A1-445C-4BA8-BE21-8D50C31BA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04816" cy="563006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497837</xdr:colOff>
      <xdr:row>30</xdr:row>
      <xdr:rowOff>162719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AF824C-89B3-426F-AD1E-53D7F6794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76237" cy="56872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5" zoomScaleNormal="100" workbookViewId="0">
      <selection activeCell="W46" sqref="W4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0" t="s">
        <v>35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230.83333333333334</v>
      </c>
      <c r="C3" s="4">
        <f>B3*1.2</f>
        <v>277</v>
      </c>
      <c r="D3" s="4">
        <f t="shared" ref="D3:D14" si="2">C3*1.2</f>
        <v>332.4</v>
      </c>
      <c r="E3" s="5">
        <f t="shared" ref="E3:E14" si="3">R3</f>
        <v>1600000</v>
      </c>
      <c r="F3" s="9">
        <f t="shared" ref="F3:F14" si="4">ROUND((E3/B3),0)</f>
        <v>6931</v>
      </c>
      <c r="G3" s="9">
        <f t="shared" ref="G3:G14" si="5">ROUND((E3/C3),0)</f>
        <v>5776</v>
      </c>
      <c r="H3" s="9">
        <f t="shared" ref="H3:H14" si="6">ROUND((E3/D3),0)</f>
        <v>4813</v>
      </c>
      <c r="I3" s="4" t="e">
        <f>#REF!</f>
        <v>#REF!</v>
      </c>
      <c r="J3" s="4">
        <f t="shared" ref="J3:J14" si="7">S3</f>
        <v>0</v>
      </c>
      <c r="O3">
        <v>0</v>
      </c>
      <c r="P3">
        <v>277</v>
      </c>
      <c r="Q3">
        <f t="shared" ref="P3:Q14" si="8">P3/1.2</f>
        <v>230.83333333333334</v>
      </c>
      <c r="R3" s="2">
        <v>1600000</v>
      </c>
    </row>
    <row r="4" spans="1:20" x14ac:dyDescent="0.25">
      <c r="A4" s="4">
        <f t="shared" ref="A4:A9" si="9">N4</f>
        <v>0</v>
      </c>
      <c r="B4" s="4">
        <f t="shared" ref="B4:B9" si="10">Q4</f>
        <v>516.66666666666674</v>
      </c>
      <c r="C4" s="4">
        <f t="shared" ref="C4:C9" si="11">B4*1.2</f>
        <v>620.00000000000011</v>
      </c>
      <c r="D4" s="4">
        <f t="shared" ref="D4:D9" si="12">C4*1.2</f>
        <v>744.00000000000011</v>
      </c>
      <c r="E4" s="5">
        <f t="shared" ref="E4:E9" si="13">R4</f>
        <v>4000000</v>
      </c>
      <c r="F4" s="9">
        <f t="shared" ref="F4:F9" si="14">ROUND((E4/B4),0)</f>
        <v>7742</v>
      </c>
      <c r="G4" s="9">
        <f t="shared" ref="G4:G9" si="15">ROUND((E4/C4),0)</f>
        <v>6452</v>
      </c>
      <c r="H4" s="9">
        <f t="shared" ref="H4:H9" si="16">ROUND((E4/D4),0)</f>
        <v>5376</v>
      </c>
      <c r="I4" s="4" t="e">
        <f>#REF!</f>
        <v>#REF!</v>
      </c>
      <c r="J4" s="4">
        <f t="shared" ref="J4:J9" si="17">S4</f>
        <v>0</v>
      </c>
      <c r="O4">
        <v>0</v>
      </c>
      <c r="P4">
        <v>620</v>
      </c>
      <c r="Q4">
        <f t="shared" ref="Q4:Q9" si="18">P4/1.2</f>
        <v>516.66666666666674</v>
      </c>
      <c r="R4" s="2">
        <v>4000000</v>
      </c>
    </row>
    <row r="5" spans="1:20" x14ac:dyDescent="0.25">
      <c r="A5" s="4">
        <f t="shared" si="9"/>
        <v>0</v>
      </c>
      <c r="B5" s="4">
        <f t="shared" si="10"/>
        <v>320.83333333333337</v>
      </c>
      <c r="C5" s="4">
        <f t="shared" si="11"/>
        <v>385.00000000000006</v>
      </c>
      <c r="D5" s="4">
        <f t="shared" si="12"/>
        <v>462.00000000000006</v>
      </c>
      <c r="E5" s="5">
        <f t="shared" si="13"/>
        <v>2600000</v>
      </c>
      <c r="F5" s="9">
        <f t="shared" si="14"/>
        <v>8104</v>
      </c>
      <c r="G5" s="9">
        <f t="shared" si="15"/>
        <v>6753</v>
      </c>
      <c r="H5" s="9">
        <f t="shared" si="16"/>
        <v>5628</v>
      </c>
      <c r="I5" s="4" t="e">
        <f>#REF!</f>
        <v>#REF!</v>
      </c>
      <c r="J5" s="4">
        <f t="shared" si="17"/>
        <v>0</v>
      </c>
      <c r="O5">
        <v>0</v>
      </c>
      <c r="P5">
        <v>385</v>
      </c>
      <c r="Q5">
        <f t="shared" si="18"/>
        <v>320.83333333333337</v>
      </c>
      <c r="R5" s="2">
        <v>2600000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ref="P6:P9" si="19">O6/1.2</f>
        <v>0</v>
      </c>
      <c r="Q6">
        <f t="shared" si="18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9"/>
        <v>0</v>
      </c>
      <c r="Q7">
        <f t="shared" si="18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0" t="s">
        <v>36</v>
      </c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</row>
    <row r="16" spans="1:20" x14ac:dyDescent="0.25">
      <c r="A16" s="4">
        <f t="shared" ref="A16:A28" si="32">N16</f>
        <v>0</v>
      </c>
      <c r="B16" s="4">
        <f t="shared" ref="B16:B28" si="33">Q16</f>
        <v>300</v>
      </c>
      <c r="C16" s="4">
        <f>B16*1.2</f>
        <v>360</v>
      </c>
      <c r="D16" s="4">
        <f t="shared" ref="D16:D28" si="34">C16*1.2</f>
        <v>432</v>
      </c>
      <c r="E16" s="5">
        <f t="shared" ref="E16:E28" si="35">R16</f>
        <v>2900000</v>
      </c>
      <c r="F16" s="9">
        <f t="shared" ref="F16:F28" si="36">ROUND((E16/B16),0)</f>
        <v>9667</v>
      </c>
      <c r="G16" s="9">
        <f t="shared" ref="G16:G28" si="37">ROUND((E16/C16),0)</f>
        <v>8056</v>
      </c>
      <c r="H16" s="9">
        <f t="shared" ref="H16:H28" si="38">ROUND((E16/D16),0)</f>
        <v>6713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300</v>
      </c>
      <c r="R16" s="2">
        <v>2900000</v>
      </c>
    </row>
    <row r="17" spans="1:24" x14ac:dyDescent="0.25">
      <c r="A17" s="4">
        <f t="shared" si="32"/>
        <v>0</v>
      </c>
      <c r="B17" s="4">
        <f t="shared" si="33"/>
        <v>295.83333333333337</v>
      </c>
      <c r="C17" s="4">
        <f t="shared" ref="C17:C28" si="41">B17*1.2</f>
        <v>355.00000000000006</v>
      </c>
      <c r="D17" s="4">
        <f t="shared" si="34"/>
        <v>426.00000000000006</v>
      </c>
      <c r="E17" s="5">
        <f t="shared" si="35"/>
        <v>2900000</v>
      </c>
      <c r="F17" s="9">
        <f t="shared" si="36"/>
        <v>9803</v>
      </c>
      <c r="G17" s="9">
        <f t="shared" si="37"/>
        <v>8169</v>
      </c>
      <c r="H17" s="9">
        <f t="shared" si="38"/>
        <v>6808</v>
      </c>
      <c r="I17" s="4" t="e">
        <f>#REF!</f>
        <v>#REF!</v>
      </c>
      <c r="J17" s="4">
        <f t="shared" si="39"/>
        <v>0</v>
      </c>
      <c r="O17">
        <v>0</v>
      </c>
      <c r="P17">
        <v>355</v>
      </c>
      <c r="Q17">
        <f t="shared" si="40"/>
        <v>295.83333333333337</v>
      </c>
      <c r="R17" s="2">
        <v>2900000</v>
      </c>
    </row>
    <row r="18" spans="1:24" s="45" customFormat="1" x14ac:dyDescent="0.25">
      <c r="A18" s="43">
        <f t="shared" si="32"/>
        <v>0</v>
      </c>
      <c r="B18" s="43">
        <f t="shared" si="33"/>
        <v>154.16666666666669</v>
      </c>
      <c r="C18" s="43">
        <f t="shared" si="41"/>
        <v>185.00000000000003</v>
      </c>
      <c r="D18" s="43">
        <f t="shared" si="34"/>
        <v>222.00000000000003</v>
      </c>
      <c r="E18" s="44">
        <f t="shared" si="35"/>
        <v>2500000</v>
      </c>
      <c r="F18" s="43">
        <f t="shared" si="36"/>
        <v>16216</v>
      </c>
      <c r="G18" s="43">
        <f t="shared" si="37"/>
        <v>13514</v>
      </c>
      <c r="H18" s="43">
        <f t="shared" si="38"/>
        <v>11261</v>
      </c>
      <c r="I18" s="43" t="e">
        <f>#REF!</f>
        <v>#REF!</v>
      </c>
      <c r="J18" s="43">
        <f t="shared" si="39"/>
        <v>0</v>
      </c>
      <c r="O18" s="45">
        <v>0</v>
      </c>
      <c r="P18" s="45">
        <v>185</v>
      </c>
      <c r="Q18" s="45">
        <f t="shared" si="40"/>
        <v>154.16666666666669</v>
      </c>
      <c r="R18" s="46">
        <v>2500000</v>
      </c>
    </row>
    <row r="19" spans="1:24" x14ac:dyDescent="0.25">
      <c r="A19" s="4">
        <f t="shared" si="32"/>
        <v>0</v>
      </c>
      <c r="B19" s="4">
        <f t="shared" si="33"/>
        <v>279.16666666666669</v>
      </c>
      <c r="C19" s="4">
        <f t="shared" si="41"/>
        <v>335</v>
      </c>
      <c r="D19" s="4">
        <f t="shared" si="34"/>
        <v>402</v>
      </c>
      <c r="E19" s="5">
        <f t="shared" si="35"/>
        <v>2800000</v>
      </c>
      <c r="F19" s="9">
        <f t="shared" si="36"/>
        <v>10030</v>
      </c>
      <c r="G19" s="9">
        <f t="shared" si="37"/>
        <v>8358</v>
      </c>
      <c r="H19" s="9">
        <f t="shared" si="38"/>
        <v>6965</v>
      </c>
      <c r="I19" s="4" t="e">
        <f>#REF!</f>
        <v>#REF!</v>
      </c>
      <c r="J19" s="4">
        <f t="shared" si="39"/>
        <v>0</v>
      </c>
      <c r="O19">
        <v>0</v>
      </c>
      <c r="P19">
        <v>335</v>
      </c>
      <c r="Q19">
        <f t="shared" si="40"/>
        <v>279.16666666666669</v>
      </c>
      <c r="R19" s="2">
        <v>2800000</v>
      </c>
    </row>
    <row r="20" spans="1:24" s="45" customFormat="1" x14ac:dyDescent="0.25">
      <c r="A20" s="43">
        <f t="shared" si="32"/>
        <v>0</v>
      </c>
      <c r="B20" s="43">
        <f t="shared" si="33"/>
        <v>275</v>
      </c>
      <c r="C20" s="43">
        <f t="shared" si="41"/>
        <v>330</v>
      </c>
      <c r="D20" s="43">
        <f t="shared" si="34"/>
        <v>396</v>
      </c>
      <c r="E20" s="44">
        <f t="shared" si="35"/>
        <v>3000000</v>
      </c>
      <c r="F20" s="43">
        <f t="shared" si="36"/>
        <v>10909</v>
      </c>
      <c r="G20" s="43">
        <f t="shared" si="37"/>
        <v>9091</v>
      </c>
      <c r="H20" s="43">
        <f t="shared" si="38"/>
        <v>7576</v>
      </c>
      <c r="I20" s="43" t="e">
        <f>#REF!</f>
        <v>#REF!</v>
      </c>
      <c r="J20" s="43">
        <f t="shared" si="39"/>
        <v>0</v>
      </c>
      <c r="O20" s="45">
        <v>0</v>
      </c>
      <c r="P20" s="45">
        <v>330</v>
      </c>
      <c r="Q20" s="45">
        <f t="shared" si="40"/>
        <v>275</v>
      </c>
      <c r="R20" s="46">
        <v>3000000</v>
      </c>
    </row>
    <row r="21" spans="1:24" s="45" customFormat="1" x14ac:dyDescent="0.25">
      <c r="A21" s="43">
        <f t="shared" si="32"/>
        <v>0</v>
      </c>
      <c r="B21" s="43">
        <f t="shared" si="33"/>
        <v>280</v>
      </c>
      <c r="C21" s="43">
        <f t="shared" si="41"/>
        <v>336</v>
      </c>
      <c r="D21" s="43">
        <f t="shared" si="34"/>
        <v>403.2</v>
      </c>
      <c r="E21" s="44">
        <f t="shared" si="35"/>
        <v>3600000</v>
      </c>
      <c r="F21" s="43">
        <f t="shared" si="36"/>
        <v>12857</v>
      </c>
      <c r="G21" s="43">
        <f t="shared" si="37"/>
        <v>10714</v>
      </c>
      <c r="H21" s="43">
        <f t="shared" si="38"/>
        <v>8929</v>
      </c>
      <c r="I21" s="43" t="e">
        <f>#REF!</f>
        <v>#REF!</v>
      </c>
      <c r="J21" s="43">
        <f t="shared" si="39"/>
        <v>0</v>
      </c>
      <c r="O21" s="45">
        <v>0</v>
      </c>
      <c r="P21" s="45">
        <v>336</v>
      </c>
      <c r="Q21" s="45">
        <f t="shared" si="40"/>
        <v>280</v>
      </c>
      <c r="R21" s="46">
        <v>3600000</v>
      </c>
    </row>
    <row r="22" spans="1:24" x14ac:dyDescent="0.25">
      <c r="A22" s="4">
        <f t="shared" ref="A22:A24" si="42">N22</f>
        <v>0</v>
      </c>
      <c r="B22" s="4">
        <f t="shared" ref="B22:B24" si="43">Q22</f>
        <v>204.16666666666669</v>
      </c>
      <c r="C22" s="4">
        <f t="shared" ref="C22:C24" si="44">B22*1.2</f>
        <v>245</v>
      </c>
      <c r="D22" s="4">
        <f t="shared" ref="D22:D24" si="45">C22*1.2</f>
        <v>294</v>
      </c>
      <c r="E22" s="5">
        <f t="shared" ref="E22:E24" si="46">R22</f>
        <v>2500000</v>
      </c>
      <c r="F22" s="9">
        <f t="shared" ref="F22:F24" si="47">ROUND((E22/B22),0)</f>
        <v>12245</v>
      </c>
      <c r="G22" s="9">
        <f t="shared" ref="G22:G24" si="48">ROUND((E22/C22),0)</f>
        <v>10204</v>
      </c>
      <c r="H22" s="9">
        <f t="shared" ref="H22:H24" si="49">ROUND((E22/D22),0)</f>
        <v>8503</v>
      </c>
      <c r="I22" s="4" t="e">
        <f>#REF!</f>
        <v>#REF!</v>
      </c>
      <c r="J22" s="4">
        <f t="shared" ref="J22:J24" si="50">S22</f>
        <v>0</v>
      </c>
      <c r="O22">
        <v>0</v>
      </c>
      <c r="P22">
        <v>245</v>
      </c>
      <c r="Q22">
        <f t="shared" ref="Q22:Q24" si="51">P22/1.2</f>
        <v>204.16666666666669</v>
      </c>
      <c r="R22" s="2">
        <v>2500000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ref="P23:P24" si="52">O23/1.2</f>
        <v>0</v>
      </c>
      <c r="Q23">
        <f t="shared" si="51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2"/>
        <v>0</v>
      </c>
      <c r="Q24">
        <f t="shared" si="51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10800</v>
      </c>
      <c r="X29" s="20" t="s">
        <v>40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8300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S33" s="10"/>
      <c r="T33" s="10"/>
      <c r="U33" s="17" t="s">
        <v>17</v>
      </c>
      <c r="V33" s="23"/>
      <c r="W33" s="24">
        <f>X33-X34</f>
        <v>26</v>
      </c>
      <c r="X33" s="25">
        <v>2024</v>
      </c>
    </row>
    <row r="34" spans="5:25" ht="15.75" x14ac:dyDescent="0.25">
      <c r="S34" s="10"/>
      <c r="T34" s="10"/>
      <c r="U34" s="17" t="s">
        <v>18</v>
      </c>
      <c r="V34" s="23"/>
      <c r="W34" s="24">
        <f>W35-W33</f>
        <v>34</v>
      </c>
      <c r="X34" s="24">
        <v>1998</v>
      </c>
      <c r="Y34" t="s">
        <v>39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1" t="s">
        <v>37</v>
      </c>
      <c r="Q36" s="41"/>
      <c r="R36" s="41"/>
      <c r="S36" s="41"/>
      <c r="T36" s="42"/>
      <c r="U36" s="21" t="s">
        <v>20</v>
      </c>
      <c r="V36" s="23"/>
      <c r="W36" s="24">
        <f>90*W33/W35</f>
        <v>39</v>
      </c>
      <c r="X36" s="24"/>
    </row>
    <row r="37" spans="5:25" ht="15.75" x14ac:dyDescent="0.25">
      <c r="E37" t="s">
        <v>38</v>
      </c>
      <c r="F37" s="7">
        <v>308</v>
      </c>
      <c r="U37" s="17"/>
      <c r="V37" s="26"/>
      <c r="W37" s="27">
        <f>W36%</f>
        <v>0.39</v>
      </c>
      <c r="X37" s="27"/>
    </row>
    <row r="38" spans="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975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1525</v>
      </c>
      <c r="X39" s="22"/>
    </row>
    <row r="40" spans="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8300</v>
      </c>
      <c r="X40" s="22"/>
    </row>
    <row r="41" spans="5:25" ht="15.75" x14ac:dyDescent="0.25">
      <c r="E41" t="s">
        <v>42</v>
      </c>
      <c r="F41" s="7">
        <v>259</v>
      </c>
      <c r="R41" s="6" t="s">
        <v>24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9825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31</v>
      </c>
      <c r="V44" s="30"/>
      <c r="W44" s="25">
        <v>308</v>
      </c>
      <c r="X44" s="24"/>
    </row>
    <row r="45" spans="5:25" ht="15.75" x14ac:dyDescent="0.25">
      <c r="P45" s="13" t="s">
        <v>29</v>
      </c>
      <c r="S45" s="10"/>
      <c r="T45" s="11"/>
      <c r="U45" s="28" t="s">
        <v>41</v>
      </c>
      <c r="V45" s="31"/>
      <c r="W45" s="32">
        <f>W42*W44+X46</f>
        <v>3026100</v>
      </c>
      <c r="X45" s="33"/>
    </row>
    <row r="46" spans="5:25" ht="15.75" x14ac:dyDescent="0.25">
      <c r="S46" s="11"/>
      <c r="T46" s="10"/>
      <c r="U46" s="17" t="s">
        <v>24</v>
      </c>
      <c r="V46" s="23"/>
      <c r="W46" s="34">
        <f>W45*0.85</f>
        <v>2572185</v>
      </c>
    </row>
    <row r="47" spans="5:25" ht="15.75" x14ac:dyDescent="0.25">
      <c r="S47" s="10"/>
      <c r="T47" s="10"/>
      <c r="U47" s="17" t="s">
        <v>25</v>
      </c>
      <c r="V47" s="23"/>
      <c r="W47" s="34">
        <f>W45*0.7</f>
        <v>2118270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5"/>
      <c r="X48" s="24"/>
    </row>
    <row r="49" spans="21:24" ht="15.75" x14ac:dyDescent="0.25">
      <c r="U49" s="36" t="s">
        <v>26</v>
      </c>
      <c r="V49" s="37"/>
      <c r="W49" s="38">
        <f>W30*W44</f>
        <v>770000</v>
      </c>
      <c r="X49" s="38"/>
    </row>
    <row r="50" spans="21:24" ht="15.75" x14ac:dyDescent="0.25">
      <c r="U50" s="17" t="s">
        <v>27</v>
      </c>
      <c r="V50" s="23"/>
      <c r="W50" s="35"/>
      <c r="X50" s="35"/>
    </row>
    <row r="51" spans="21:24" ht="15.75" x14ac:dyDescent="0.25">
      <c r="U51" s="39" t="s">
        <v>28</v>
      </c>
      <c r="V51" s="35"/>
      <c r="W51" s="34">
        <f>W45*0.025/12</f>
        <v>6304.375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0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9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3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3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7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2024-01-24T11:00:41Z</dcterms:modified>
</cp:coreProperties>
</file>