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Abrol Signature - Malad\"/>
    </mc:Choice>
  </mc:AlternateContent>
  <xr:revisionPtr revIDLastSave="0" documentId="13_ncr:1_{DE9007F9-429F-4F24-ABE8-722369F05964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Abrol Signature" sheetId="87" r:id="rId1"/>
    <sheet name="Total" sheetId="79" r:id="rId2"/>
    <sheet name="RERA" sheetId="80" r:id="rId3"/>
    <sheet name="Typical Floor" sheetId="85" r:id="rId4"/>
    <sheet name="IGR" sheetId="94" r:id="rId5"/>
    <sheet name="Rates" sheetId="93" r:id="rId6"/>
    <sheet name="RR" sheetId="95" r:id="rId7"/>
  </sheets>
  <definedNames>
    <definedName name="_xlnm._FilterDatabase" localSheetId="0" hidden="1">'Abrol Signature'!$D$2:$D$60</definedName>
  </definedNames>
  <calcPr calcId="191029"/>
</workbook>
</file>

<file path=xl/calcChain.xml><?xml version="1.0" encoding="utf-8"?>
<calcChain xmlns="http://schemas.openxmlformats.org/spreadsheetml/2006/main">
  <c r="E12" i="94" l="1"/>
  <c r="A12" i="94"/>
  <c r="I7" i="87"/>
  <c r="I8" i="87"/>
  <c r="I9" i="87"/>
  <c r="I10" i="87"/>
  <c r="I11" i="87"/>
  <c r="I12" i="87"/>
  <c r="I13" i="87"/>
  <c r="I14" i="87"/>
  <c r="I15" i="87"/>
  <c r="I16" i="87"/>
  <c r="I17" i="87"/>
  <c r="I18" i="87"/>
  <c r="I19" i="87"/>
  <c r="I20" i="87"/>
  <c r="I21" i="87"/>
  <c r="I22" i="87"/>
  <c r="I23" i="87"/>
  <c r="I24" i="87"/>
  <c r="I25" i="87"/>
  <c r="I26" i="87"/>
  <c r="I27" i="87"/>
  <c r="I28" i="87"/>
  <c r="I29" i="87"/>
  <c r="I30" i="87"/>
  <c r="I31" i="87"/>
  <c r="I32" i="87"/>
  <c r="I33" i="87"/>
  <c r="I34" i="87"/>
  <c r="I35" i="87"/>
  <c r="I36" i="87"/>
  <c r="I37" i="87"/>
  <c r="I38" i="87"/>
  <c r="I39" i="87"/>
  <c r="I40" i="87"/>
  <c r="I41" i="87"/>
  <c r="I42" i="87"/>
  <c r="I43" i="87"/>
  <c r="I44" i="87"/>
  <c r="I45" i="87"/>
  <c r="I46" i="87"/>
  <c r="I47" i="87"/>
  <c r="I48" i="87"/>
  <c r="I49" i="87"/>
  <c r="I50" i="87"/>
  <c r="I51" i="87"/>
  <c r="I52" i="87"/>
  <c r="I53" i="87"/>
  <c r="I54" i="87"/>
  <c r="I55" i="87"/>
  <c r="I56" i="87"/>
  <c r="I57" i="87"/>
  <c r="I58" i="87"/>
  <c r="I59" i="87"/>
  <c r="I6" i="87"/>
  <c r="L2" i="79"/>
  <c r="K2" i="79"/>
  <c r="D2" i="79"/>
  <c r="I2" i="87"/>
  <c r="E11" i="94"/>
  <c r="C11" i="94"/>
  <c r="E10" i="94"/>
  <c r="C10" i="94"/>
  <c r="L3" i="94"/>
  <c r="J3" i="94"/>
  <c r="F3" i="94"/>
  <c r="D3" i="94"/>
  <c r="G3" i="87"/>
  <c r="H3" i="87" s="1"/>
  <c r="I3" i="87" s="1"/>
  <c r="E60" i="87"/>
  <c r="F3" i="87"/>
  <c r="K3" i="87" s="1"/>
  <c r="F4" i="87"/>
  <c r="K4" i="87" s="1"/>
  <c r="F5" i="87"/>
  <c r="K5" i="87" s="1"/>
  <c r="F6" i="87"/>
  <c r="F7" i="87"/>
  <c r="K7" i="87" s="1"/>
  <c r="F8" i="87"/>
  <c r="K8" i="87" s="1"/>
  <c r="F9" i="87"/>
  <c r="K9" i="87" s="1"/>
  <c r="F10" i="87"/>
  <c r="K10" i="87" s="1"/>
  <c r="F11" i="87"/>
  <c r="K11" i="87" s="1"/>
  <c r="F12" i="87"/>
  <c r="K12" i="87" s="1"/>
  <c r="F13" i="87"/>
  <c r="K13" i="87" s="1"/>
  <c r="F14" i="87"/>
  <c r="K14" i="87" s="1"/>
  <c r="F15" i="87"/>
  <c r="K15" i="87" s="1"/>
  <c r="F16" i="87"/>
  <c r="K16" i="87" s="1"/>
  <c r="F17" i="87"/>
  <c r="K17" i="87" s="1"/>
  <c r="F18" i="87"/>
  <c r="K18" i="87" s="1"/>
  <c r="F19" i="87"/>
  <c r="K19" i="87" s="1"/>
  <c r="F20" i="87"/>
  <c r="K20" i="87" s="1"/>
  <c r="F21" i="87"/>
  <c r="K21" i="87" s="1"/>
  <c r="F22" i="87"/>
  <c r="K22" i="87" s="1"/>
  <c r="F23" i="87"/>
  <c r="K23" i="87" s="1"/>
  <c r="F24" i="87"/>
  <c r="K24" i="87" s="1"/>
  <c r="F25" i="87"/>
  <c r="K25" i="87" s="1"/>
  <c r="F26" i="87"/>
  <c r="K26" i="87" s="1"/>
  <c r="F27" i="87"/>
  <c r="K27" i="87" s="1"/>
  <c r="F28" i="87"/>
  <c r="K28" i="87" s="1"/>
  <c r="F29" i="87"/>
  <c r="K29" i="87" s="1"/>
  <c r="F30" i="87"/>
  <c r="K30" i="87" s="1"/>
  <c r="F31" i="87"/>
  <c r="K31" i="87" s="1"/>
  <c r="F32" i="87"/>
  <c r="K32" i="87" s="1"/>
  <c r="F33" i="87"/>
  <c r="K33" i="87" s="1"/>
  <c r="F34" i="87"/>
  <c r="K34" i="87" s="1"/>
  <c r="F35" i="87"/>
  <c r="K35" i="87" s="1"/>
  <c r="F36" i="87"/>
  <c r="K36" i="87" s="1"/>
  <c r="F37" i="87"/>
  <c r="K37" i="87" s="1"/>
  <c r="F38" i="87"/>
  <c r="K38" i="87" s="1"/>
  <c r="F39" i="87"/>
  <c r="K39" i="87" s="1"/>
  <c r="F40" i="87"/>
  <c r="K40" i="87" s="1"/>
  <c r="F41" i="87"/>
  <c r="K41" i="87" s="1"/>
  <c r="F42" i="87"/>
  <c r="K42" i="87" s="1"/>
  <c r="F43" i="87"/>
  <c r="K43" i="87" s="1"/>
  <c r="F44" i="87"/>
  <c r="K44" i="87" s="1"/>
  <c r="F45" i="87"/>
  <c r="K45" i="87" s="1"/>
  <c r="F46" i="87"/>
  <c r="K46" i="87" s="1"/>
  <c r="F47" i="87"/>
  <c r="K47" i="87" s="1"/>
  <c r="F48" i="87"/>
  <c r="K48" i="87" s="1"/>
  <c r="F49" i="87"/>
  <c r="K49" i="87" s="1"/>
  <c r="F50" i="87"/>
  <c r="K50" i="87" s="1"/>
  <c r="F51" i="87"/>
  <c r="K51" i="87" s="1"/>
  <c r="F52" i="87"/>
  <c r="K52" i="87" s="1"/>
  <c r="F53" i="87"/>
  <c r="K53" i="87" s="1"/>
  <c r="F54" i="87"/>
  <c r="K54" i="87" s="1"/>
  <c r="F55" i="87"/>
  <c r="K55" i="87" s="1"/>
  <c r="F56" i="87"/>
  <c r="K56" i="87" s="1"/>
  <c r="F57" i="87"/>
  <c r="K57" i="87" s="1"/>
  <c r="F58" i="87"/>
  <c r="K58" i="87" s="1"/>
  <c r="F59" i="87"/>
  <c r="K59" i="87" s="1"/>
  <c r="I2" i="85"/>
  <c r="I5" i="85"/>
  <c r="I8" i="85"/>
  <c r="I12" i="85"/>
  <c r="I11" i="85"/>
  <c r="I16" i="85"/>
  <c r="I15" i="85"/>
  <c r="E11" i="85"/>
  <c r="E10" i="85"/>
  <c r="AG20" i="80"/>
  <c r="AF22" i="80"/>
  <c r="E17" i="85"/>
  <c r="E16" i="85"/>
  <c r="E15" i="85"/>
  <c r="E25" i="85"/>
  <c r="E24" i="85"/>
  <c r="E21" i="85"/>
  <c r="E20" i="85"/>
  <c r="E7" i="85"/>
  <c r="E6" i="85"/>
  <c r="E3" i="85"/>
  <c r="E2" i="85"/>
  <c r="AG17" i="80"/>
  <c r="AF12" i="80"/>
  <c r="AF13" i="80"/>
  <c r="AF14" i="80"/>
  <c r="AF15" i="80"/>
  <c r="AF16" i="80"/>
  <c r="AF11" i="80"/>
  <c r="F60" i="87" l="1"/>
  <c r="K6" i="87"/>
  <c r="K60" i="87" s="1"/>
  <c r="J3" i="87"/>
  <c r="G4" i="87"/>
  <c r="H2" i="87"/>
  <c r="F2" i="87"/>
  <c r="H4" i="87" l="1"/>
  <c r="I4" i="87" s="1"/>
  <c r="G5" i="87"/>
  <c r="G6" i="87" s="1"/>
  <c r="J4" i="87" l="1"/>
  <c r="H5" i="87"/>
  <c r="I5" i="87" s="1"/>
  <c r="K2" i="87"/>
  <c r="J5" i="87" l="1"/>
  <c r="G7" i="87"/>
  <c r="G8" i="87" s="1"/>
  <c r="H6" i="87"/>
  <c r="J6" i="87" l="1"/>
  <c r="H7" i="87"/>
  <c r="J7" i="87" l="1"/>
  <c r="H8" i="87"/>
  <c r="G9" i="87"/>
  <c r="J2" i="87"/>
  <c r="G10" i="87" l="1"/>
  <c r="G11" i="87" s="1"/>
  <c r="G12" i="87" s="1"/>
  <c r="G13" i="87" s="1"/>
  <c r="G14" i="87" s="1"/>
  <c r="G15" i="87" s="1"/>
  <c r="G16" i="87" s="1"/>
  <c r="G17" i="87" s="1"/>
  <c r="G18" i="87" s="1"/>
  <c r="G19" i="87" s="1"/>
  <c r="G20" i="87" s="1"/>
  <c r="G21" i="87" s="1"/>
  <c r="G22" i="87" s="1"/>
  <c r="G23" i="87" s="1"/>
  <c r="G24" i="87" s="1"/>
  <c r="G25" i="87" s="1"/>
  <c r="G26" i="87" s="1"/>
  <c r="G27" i="87" s="1"/>
  <c r="G28" i="87" s="1"/>
  <c r="G29" i="87" s="1"/>
  <c r="G30" i="87" s="1"/>
  <c r="G31" i="87" s="1"/>
  <c r="G32" i="87" s="1"/>
  <c r="G33" i="87" s="1"/>
  <c r="G34" i="87" s="1"/>
  <c r="G35" i="87" s="1"/>
  <c r="G36" i="87" s="1"/>
  <c r="G37" i="87" s="1"/>
  <c r="G38" i="87" s="1"/>
  <c r="G39" i="87" s="1"/>
  <c r="G40" i="87" s="1"/>
  <c r="G41" i="87" s="1"/>
  <c r="G42" i="87" s="1"/>
  <c r="G43" i="87" s="1"/>
  <c r="G44" i="87" s="1"/>
  <c r="G45" i="87" s="1"/>
  <c r="G46" i="87" s="1"/>
  <c r="G47" i="87" s="1"/>
  <c r="G48" i="87" s="1"/>
  <c r="G49" i="87" s="1"/>
  <c r="G50" i="87" s="1"/>
  <c r="G51" i="87" s="1"/>
  <c r="G52" i="87" s="1"/>
  <c r="G53" i="87" s="1"/>
  <c r="G54" i="87" s="1"/>
  <c r="G55" i="87" s="1"/>
  <c r="G56" i="87" s="1"/>
  <c r="G57" i="87" s="1"/>
  <c r="G58" i="87" s="1"/>
  <c r="G59" i="87" s="1"/>
  <c r="H9" i="87"/>
  <c r="J9" i="87" l="1"/>
  <c r="J8" i="87"/>
  <c r="H10" i="87"/>
  <c r="H11" i="87" l="1"/>
  <c r="J11" i="87" l="1"/>
  <c r="J10" i="87"/>
  <c r="H12" i="87"/>
  <c r="J12" i="87" l="1"/>
  <c r="H13" i="87"/>
  <c r="J13" i="87" l="1"/>
  <c r="H14" i="87"/>
  <c r="J14" i="87" l="1"/>
  <c r="H15" i="87"/>
  <c r="J15" i="87" l="1"/>
  <c r="H16" i="87"/>
  <c r="J16" i="87" l="1"/>
  <c r="H17" i="87"/>
  <c r="J17" i="87" l="1"/>
  <c r="H18" i="87"/>
  <c r="J18" i="87" l="1"/>
  <c r="H19" i="87"/>
  <c r="J19" i="87" l="1"/>
  <c r="H20" i="87"/>
  <c r="J20" i="87" l="1"/>
  <c r="H21" i="87"/>
  <c r="J21" i="87" l="1"/>
  <c r="H22" i="87"/>
  <c r="J22" i="87" l="1"/>
  <c r="H23" i="87"/>
  <c r="J23" i="87" l="1"/>
  <c r="H24" i="87"/>
  <c r="J24" i="87" l="1"/>
  <c r="H25" i="87"/>
  <c r="J25" i="87" l="1"/>
  <c r="H26" i="87"/>
  <c r="J26" i="87" l="1"/>
  <c r="H27" i="87"/>
  <c r="J27" i="87" l="1"/>
  <c r="H28" i="87"/>
  <c r="J28" i="87" l="1"/>
  <c r="H29" i="87"/>
  <c r="J29" i="87" l="1"/>
  <c r="H30" i="87"/>
  <c r="J30" i="87" l="1"/>
  <c r="H31" i="87"/>
  <c r="J31" i="87" l="1"/>
  <c r="H32" i="87"/>
  <c r="J32" i="87" l="1"/>
  <c r="H33" i="87"/>
  <c r="J33" i="87" l="1"/>
  <c r="H34" i="87"/>
  <c r="J34" i="87" l="1"/>
  <c r="H35" i="87"/>
  <c r="J35" i="87" l="1"/>
  <c r="H36" i="87"/>
  <c r="J36" i="87" l="1"/>
  <c r="H37" i="87"/>
  <c r="J37" i="87" l="1"/>
  <c r="H38" i="87"/>
  <c r="J38" i="87" l="1"/>
  <c r="H39" i="87"/>
  <c r="J39" i="87" l="1"/>
  <c r="H40" i="87"/>
  <c r="J40" i="87" l="1"/>
  <c r="H41" i="87"/>
  <c r="J41" i="87" l="1"/>
  <c r="H42" i="87"/>
  <c r="J42" i="87" l="1"/>
  <c r="H43" i="87"/>
  <c r="J43" i="87" l="1"/>
  <c r="H44" i="87"/>
  <c r="J44" i="87" l="1"/>
  <c r="H45" i="87"/>
  <c r="J45" i="87" l="1"/>
  <c r="H46" i="87"/>
  <c r="J46" i="87" l="1"/>
  <c r="H47" i="87"/>
  <c r="J47" i="87" l="1"/>
  <c r="H48" i="87"/>
  <c r="J48" i="87" l="1"/>
  <c r="H49" i="87"/>
  <c r="J49" i="87" l="1"/>
  <c r="H50" i="87"/>
  <c r="J50" i="87" l="1"/>
  <c r="H51" i="87"/>
  <c r="J51" i="87" l="1"/>
  <c r="H52" i="87"/>
  <c r="J52" i="87" l="1"/>
  <c r="H53" i="87"/>
  <c r="J53" i="87" l="1"/>
  <c r="H54" i="87"/>
  <c r="J54" i="87" l="1"/>
  <c r="H55" i="87"/>
  <c r="J55" i="87" l="1"/>
  <c r="H56" i="87"/>
  <c r="J56" i="87" l="1"/>
  <c r="H57" i="87"/>
  <c r="J57" i="87" l="1"/>
  <c r="H58" i="87"/>
  <c r="H59" i="87"/>
  <c r="H60" i="87" l="1"/>
  <c r="J58" i="87"/>
  <c r="I60" i="87" l="1"/>
  <c r="J59" i="87"/>
</calcChain>
</file>

<file path=xl/sharedStrings.xml><?xml version="1.0" encoding="utf-8"?>
<sst xmlns="http://schemas.openxmlformats.org/spreadsheetml/2006/main" count="121" uniqueCount="44">
  <si>
    <t>Flat No.</t>
  </si>
  <si>
    <t>Sr. No.</t>
  </si>
  <si>
    <t>Floor No.</t>
  </si>
  <si>
    <t>Total</t>
  </si>
  <si>
    <t>Sr.</t>
  </si>
  <si>
    <t>Total Flats</t>
  </si>
  <si>
    <t>CA</t>
  </si>
  <si>
    <t>BUA</t>
  </si>
  <si>
    <t>Value</t>
  </si>
  <si>
    <t xml:space="preserve">RV </t>
  </si>
  <si>
    <t>Composition</t>
  </si>
  <si>
    <t xml:space="preserve">Built up Area in 
Sq. Ft. 
</t>
  </si>
  <si>
    <t>Comp</t>
  </si>
  <si>
    <t>2 BHK</t>
  </si>
  <si>
    <t>2BHK</t>
  </si>
  <si>
    <t>3BHK</t>
  </si>
  <si>
    <t>3 BHK</t>
  </si>
  <si>
    <t>Paticulars</t>
  </si>
  <si>
    <t>1BHK</t>
  </si>
  <si>
    <t>2nd Flr</t>
  </si>
  <si>
    <t>Tot - 2</t>
  </si>
  <si>
    <t>Tot - 3</t>
  </si>
  <si>
    <t>1 BHK</t>
  </si>
  <si>
    <t>1 &amp; 2</t>
  </si>
  <si>
    <t>Typical - 5-7, 9-14 &amp; 16-22nd Flr</t>
  </si>
  <si>
    <t>3rd  Flr</t>
  </si>
  <si>
    <t>2 &amp; 3rd  Flr</t>
  </si>
  <si>
    <t>4-7, 9-14 &amp; 16-22nd Flr</t>
  </si>
  <si>
    <t>5-7,9-14 &amp; 16-22nd Flr</t>
  </si>
  <si>
    <t>8th Flr</t>
  </si>
  <si>
    <t>15th Flr</t>
  </si>
  <si>
    <t>15th Flr (Ref)</t>
  </si>
  <si>
    <t>4th Flr</t>
  </si>
  <si>
    <t>8th Flr (Ref)</t>
  </si>
  <si>
    <t xml:space="preserve"> As per Approved Plan / RERA Carpet Area in 
Sq. Ft.                      
</t>
  </si>
  <si>
    <t>Same Bldg</t>
  </si>
  <si>
    <t>Nrby Bldg</t>
  </si>
  <si>
    <r>
      <t xml:space="preserve">Rate per 
Sq. ft. on Carpet 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</si>
  <si>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</si>
  <si>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</si>
  <si>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</si>
  <si>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</si>
  <si>
    <t xml:space="preserve">Abrol </t>
  </si>
  <si>
    <t xml:space="preserve">1 BHK - 18                                      2 BHK - 38                                      3 BHK - 02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</si>
</sst>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7"/>
      <color theme="1"/>
      <name val="Arial Narrow"/>
      <family val="2"/>
    </font>
    <font>
      <sz val="11"/>
      <color rgb="FF000000"/>
      <name val="Calibri"/>
      <family val="2"/>
      <scheme val="minor"/>
    </font>
    <font>
      <sz val="11"/>
      <color theme="1"/>
      <name val="Open Sans"/>
      <family val="2"/>
    </font>
    <font>
      <b/>
      <sz val="7"/>
      <color theme="1"/>
      <name val="Rupee Foradian"/>
      <family val="2"/>
    </font>
    <font>
      <b/>
      <sz val="7"/>
      <color theme="1"/>
      <name val="Calibri"/>
      <family val="2"/>
    </font>
    <font>
      <b/>
      <sz val="10"/>
      <color rgb="FF000000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0">
    <xf numFmtId="0" fontId="0" fillId="0" borderId="0" xfId="0"/>
    <xf numFmtId="0" fontId="2" fillId="0" borderId="0" xfId="0" applyFont="1"/>
    <xf numFmtId="1" fontId="2" fillId="0" borderId="0" xfId="0" applyNumberFormat="1" applyFont="1"/>
    <xf numFmtId="1" fontId="0" fillId="0" borderId="0" xfId="0" applyNumberFormat="1"/>
    <xf numFmtId="43" fontId="2" fillId="0" borderId="0" xfId="0" applyNumberFormat="1" applyFont="1"/>
    <xf numFmtId="1" fontId="6" fillId="0" borderId="1" xfId="0" applyNumberFormat="1" applyFont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43" fontId="2" fillId="0" borderId="0" xfId="1" applyFont="1"/>
    <xf numFmtId="0" fontId="6" fillId="5" borderId="0" xfId="0" applyFont="1" applyFill="1"/>
    <xf numFmtId="0" fontId="6" fillId="0" borderId="0" xfId="0" applyFont="1"/>
    <xf numFmtId="2" fontId="6" fillId="0" borderId="0" xfId="0" applyNumberFormat="1" applyFont="1"/>
    <xf numFmtId="0" fontId="7" fillId="5" borderId="3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8" fillId="0" borderId="0" xfId="0" applyFont="1"/>
    <xf numFmtId="0" fontId="3" fillId="0" borderId="0" xfId="0" applyFont="1" applyAlignment="1">
      <alignment horizontal="center"/>
    </xf>
    <xf numFmtId="1" fontId="5" fillId="0" borderId="1" xfId="0" applyNumberFormat="1" applyFont="1" applyBorder="1" applyAlignment="1">
      <alignment horizontal="center"/>
    </xf>
    <xf numFmtId="1" fontId="5" fillId="0" borderId="6" xfId="0" applyNumberFormat="1" applyFont="1" applyBorder="1" applyAlignment="1">
      <alignment horizontal="center"/>
    </xf>
    <xf numFmtId="0" fontId="3" fillId="0" borderId="0" xfId="0" applyFont="1"/>
    <xf numFmtId="0" fontId="4" fillId="2" borderId="5" xfId="0" applyFont="1" applyFill="1" applyBorder="1" applyAlignment="1">
      <alignment horizontal="left" vertical="top" wrapText="1"/>
    </xf>
    <xf numFmtId="0" fontId="4" fillId="3" borderId="5" xfId="0" applyFont="1" applyFill="1" applyBorder="1" applyAlignment="1">
      <alignment horizontal="left" vertical="top" wrapText="1"/>
    </xf>
    <xf numFmtId="0" fontId="4" fillId="3" borderId="0" xfId="0" applyFont="1" applyFill="1" applyAlignment="1">
      <alignment horizontal="left" vertical="top" wrapText="1"/>
    </xf>
    <xf numFmtId="1" fontId="0" fillId="6" borderId="0" xfId="0" applyNumberFormat="1" applyFill="1"/>
    <xf numFmtId="0" fontId="4" fillId="6" borderId="5" xfId="0" applyFont="1" applyFill="1" applyBorder="1" applyAlignment="1">
      <alignment horizontal="center" vertical="top" wrapText="1"/>
    </xf>
    <xf numFmtId="0" fontId="9" fillId="6" borderId="5" xfId="0" applyFont="1" applyFill="1" applyBorder="1" applyAlignment="1">
      <alignment horizontal="center" vertical="top" wrapText="1"/>
    </xf>
    <xf numFmtId="0" fontId="5" fillId="0" borderId="1" xfId="0" applyFont="1" applyBorder="1" applyAlignment="1">
      <alignment horizontal="center"/>
    </xf>
    <xf numFmtId="43" fontId="0" fillId="0" borderId="0" xfId="1" applyFont="1"/>
    <xf numFmtId="0" fontId="7" fillId="0" borderId="3" xfId="0" applyFont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43" fontId="6" fillId="0" borderId="1" xfId="1" applyFont="1" applyBorder="1" applyAlignment="1">
      <alignment horizontal="left"/>
    </xf>
    <xf numFmtId="43" fontId="6" fillId="0" borderId="1" xfId="1" applyFont="1" applyBorder="1" applyAlignment="1">
      <alignment horizontal="center"/>
    </xf>
    <xf numFmtId="1" fontId="6" fillId="0" borderId="1" xfId="2" applyNumberFormat="1" applyFont="1" applyBorder="1" applyAlignment="1">
      <alignment horizontal="center" vertical="top" wrapText="1"/>
    </xf>
    <xf numFmtId="164" fontId="6" fillId="0" borderId="1" xfId="1" applyNumberFormat="1" applyFont="1" applyFill="1" applyBorder="1" applyAlignment="1">
      <alignment horizontal="center"/>
    </xf>
    <xf numFmtId="43" fontId="5" fillId="0" borderId="1" xfId="1" applyFont="1" applyBorder="1" applyAlignment="1">
      <alignment horizontal="center"/>
    </xf>
    <xf numFmtId="164" fontId="5" fillId="0" borderId="1" xfId="1" applyNumberFormat="1" applyFont="1" applyFill="1" applyBorder="1" applyAlignment="1">
      <alignment horizontal="center"/>
    </xf>
    <xf numFmtId="0" fontId="0" fillId="0" borderId="0" xfId="0" applyFont="1"/>
    <xf numFmtId="43" fontId="12" fillId="0" borderId="1" xfId="0" applyNumberFormat="1" applyFont="1" applyBorder="1" applyAlignment="1">
      <alignment horizontal="center" vertical="center"/>
    </xf>
    <xf numFmtId="43" fontId="12" fillId="0" borderId="2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1" fontId="5" fillId="0" borderId="6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43" fontId="1" fillId="0" borderId="0" xfId="1" applyFont="1" applyAlignment="1">
      <alignment horizontal="center" vertical="center"/>
    </xf>
    <xf numFmtId="43" fontId="1" fillId="0" borderId="0" xfId="0" applyNumberFormat="1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</cellXfs>
  <cellStyles count="4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183298</xdr:colOff>
      <xdr:row>32</xdr:row>
      <xdr:rowOff>134245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AF8EA80-9F59-C290-77FE-102C79B6C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642498" cy="641122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FF4489-3953-6451-C6C6-8849AD3C7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30</xdr:col>
      <xdr:colOff>2553</xdr:colOff>
      <xdr:row>110</xdr:row>
      <xdr:rowOff>1436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D0F1D3B-110B-6882-8D67-86F6FAF60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668000"/>
          <a:ext cx="18290553" cy="102884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30</xdr:col>
      <xdr:colOff>2553</xdr:colOff>
      <xdr:row>166</xdr:row>
      <xdr:rowOff>1436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83D49B8-20DE-BD85-4763-8DDC89D1E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1336000"/>
          <a:ext cx="18290553" cy="102884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30</xdr:col>
      <xdr:colOff>2553</xdr:colOff>
      <xdr:row>222</xdr:row>
      <xdr:rowOff>1436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EF52DAF-BB5D-76ED-25FB-C76347905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2004000"/>
          <a:ext cx="18290553" cy="102884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30</xdr:col>
      <xdr:colOff>2553</xdr:colOff>
      <xdr:row>278</xdr:row>
      <xdr:rowOff>1436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A45C165-F3A2-62E1-823A-A6314C648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2672000"/>
          <a:ext cx="18290553" cy="102884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30</xdr:col>
      <xdr:colOff>2553</xdr:colOff>
      <xdr:row>334</xdr:row>
      <xdr:rowOff>1436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784000-4CDA-B2A2-FCDA-2C1590BA0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53340000"/>
          <a:ext cx="18290553" cy="102884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30</xdr:col>
      <xdr:colOff>2553</xdr:colOff>
      <xdr:row>390</xdr:row>
      <xdr:rowOff>1436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954049B-456C-258E-E5CD-88274C002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64008000"/>
          <a:ext cx="18290553" cy="102884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392</xdr:row>
      <xdr:rowOff>0</xdr:rowOff>
    </xdr:from>
    <xdr:to>
      <xdr:col>30</xdr:col>
      <xdr:colOff>2553</xdr:colOff>
      <xdr:row>446</xdr:row>
      <xdr:rowOff>1436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C8F453A-0085-01E8-F40A-E25E5BC5E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74676000"/>
          <a:ext cx="18290553" cy="102884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0764A3-54F0-21C2-106B-A5618BE85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60"/>
  <sheetViews>
    <sheetView zoomScale="145" zoomScaleNormal="145" workbookViewId="0">
      <selection activeCell="G6" sqref="G6"/>
    </sheetView>
  </sheetViews>
  <sheetFormatPr defaultRowHeight="15" x14ac:dyDescent="0.25"/>
  <cols>
    <col min="1" max="1" width="4" style="8" customWidth="1"/>
    <col min="2" max="3" width="5.140625" style="9" customWidth="1"/>
    <col min="4" max="4" width="6.140625" style="9" customWidth="1"/>
    <col min="5" max="5" width="7.140625" style="10" customWidth="1"/>
    <col min="6" max="6" width="6.42578125" customWidth="1"/>
    <col min="7" max="7" width="7.140625" style="39" customWidth="1"/>
    <col min="8" max="8" width="15.28515625" style="39" customWidth="1"/>
    <col min="9" max="9" width="14.42578125" style="39" customWidth="1"/>
    <col min="10" max="10" width="7.7109375" style="39" customWidth="1"/>
    <col min="11" max="11" width="11.42578125" style="39" customWidth="1"/>
  </cols>
  <sheetData>
    <row r="1" spans="1:11" ht="63.75" customHeight="1" x14ac:dyDescent="0.25">
      <c r="A1" s="11" t="s">
        <v>1</v>
      </c>
      <c r="B1" s="12" t="s">
        <v>0</v>
      </c>
      <c r="C1" s="13" t="s">
        <v>2</v>
      </c>
      <c r="D1" s="13" t="s">
        <v>12</v>
      </c>
      <c r="E1" s="13" t="s">
        <v>34</v>
      </c>
      <c r="F1" s="13" t="s">
        <v>11</v>
      </c>
      <c r="G1" s="29" t="s">
        <v>37</v>
      </c>
      <c r="H1" s="12" t="s">
        <v>38</v>
      </c>
      <c r="I1" s="30" t="s">
        <v>39</v>
      </c>
      <c r="J1" s="31" t="s">
        <v>40</v>
      </c>
      <c r="K1" s="31" t="s">
        <v>41</v>
      </c>
    </row>
    <row r="2" spans="1:11" x14ac:dyDescent="0.25">
      <c r="A2" s="6">
        <v>1</v>
      </c>
      <c r="B2" s="5">
        <v>201</v>
      </c>
      <c r="C2" s="5">
        <v>2</v>
      </c>
      <c r="D2" s="5" t="s">
        <v>13</v>
      </c>
      <c r="E2" s="5">
        <v>662</v>
      </c>
      <c r="F2" s="5">
        <f>E2*1.1</f>
        <v>728.2</v>
      </c>
      <c r="G2" s="32">
        <v>19000</v>
      </c>
      <c r="H2" s="33">
        <f>E2*G2</f>
        <v>12578000</v>
      </c>
      <c r="I2" s="34">
        <f>H2*1.08</f>
        <v>13584240</v>
      </c>
      <c r="J2" s="35">
        <f t="shared" ref="J2" si="0">MROUND((I2*0.025/12),500)</f>
        <v>28500</v>
      </c>
      <c r="K2" s="36">
        <f>F2*3000</f>
        <v>2184600</v>
      </c>
    </row>
    <row r="3" spans="1:11" x14ac:dyDescent="0.25">
      <c r="A3" s="6">
        <v>2</v>
      </c>
      <c r="B3" s="5">
        <v>202</v>
      </c>
      <c r="C3" s="5">
        <v>2</v>
      </c>
      <c r="D3" s="5" t="s">
        <v>13</v>
      </c>
      <c r="E3" s="5">
        <v>662</v>
      </c>
      <c r="F3" s="5">
        <f t="shared" ref="F3:F59" si="1">E3*1.1</f>
        <v>728.2</v>
      </c>
      <c r="G3" s="32">
        <f>G2</f>
        <v>19000</v>
      </c>
      <c r="H3" s="33">
        <f t="shared" ref="H3:H59" si="2">E3*G3</f>
        <v>12578000</v>
      </c>
      <c r="I3" s="34">
        <f t="shared" ref="I3:I59" si="3">H3*1.08</f>
        <v>13584240</v>
      </c>
      <c r="J3" s="35">
        <f t="shared" ref="J3:J60" si="4">MROUND((I3*0.025/12),500)</f>
        <v>28500</v>
      </c>
      <c r="K3" s="36">
        <f t="shared" ref="K3:K59" si="5">F3*3000</f>
        <v>2184600</v>
      </c>
    </row>
    <row r="4" spans="1:11" x14ac:dyDescent="0.25">
      <c r="A4" s="6">
        <v>3</v>
      </c>
      <c r="B4" s="5">
        <v>301</v>
      </c>
      <c r="C4" s="5">
        <v>3</v>
      </c>
      <c r="D4" s="5" t="s">
        <v>13</v>
      </c>
      <c r="E4" s="5">
        <v>662</v>
      </c>
      <c r="F4" s="5">
        <f t="shared" si="1"/>
        <v>728.2</v>
      </c>
      <c r="G4" s="32">
        <f>G3</f>
        <v>19000</v>
      </c>
      <c r="H4" s="33">
        <f t="shared" si="2"/>
        <v>12578000</v>
      </c>
      <c r="I4" s="34">
        <f t="shared" si="3"/>
        <v>13584240</v>
      </c>
      <c r="J4" s="35">
        <f t="shared" si="4"/>
        <v>28500</v>
      </c>
      <c r="K4" s="36">
        <f t="shared" si="5"/>
        <v>2184600</v>
      </c>
    </row>
    <row r="5" spans="1:11" x14ac:dyDescent="0.25">
      <c r="A5" s="6">
        <v>4</v>
      </c>
      <c r="B5" s="5">
        <v>302</v>
      </c>
      <c r="C5" s="5">
        <v>3</v>
      </c>
      <c r="D5" s="5" t="s">
        <v>13</v>
      </c>
      <c r="E5" s="5">
        <v>662</v>
      </c>
      <c r="F5" s="5">
        <f t="shared" si="1"/>
        <v>728.2</v>
      </c>
      <c r="G5" s="32">
        <f>G4</f>
        <v>19000</v>
      </c>
      <c r="H5" s="33">
        <f t="shared" si="2"/>
        <v>12578000</v>
      </c>
      <c r="I5" s="34">
        <f t="shared" si="3"/>
        <v>13584240</v>
      </c>
      <c r="J5" s="35">
        <f t="shared" si="4"/>
        <v>28500</v>
      </c>
      <c r="K5" s="36">
        <f t="shared" si="5"/>
        <v>2184600</v>
      </c>
    </row>
    <row r="6" spans="1:11" x14ac:dyDescent="0.25">
      <c r="A6" s="6">
        <v>5</v>
      </c>
      <c r="B6" s="5">
        <v>401</v>
      </c>
      <c r="C6" s="5">
        <v>4</v>
      </c>
      <c r="D6" s="5" t="s">
        <v>13</v>
      </c>
      <c r="E6" s="5">
        <v>658</v>
      </c>
      <c r="F6" s="5">
        <f t="shared" si="1"/>
        <v>723.80000000000007</v>
      </c>
      <c r="G6" s="32">
        <f>G5+80</f>
        <v>19080</v>
      </c>
      <c r="H6" s="33">
        <f t="shared" si="2"/>
        <v>12554640</v>
      </c>
      <c r="I6" s="34">
        <f>ROUND(H6*1.08,0)</f>
        <v>13559011</v>
      </c>
      <c r="J6" s="35">
        <f t="shared" si="4"/>
        <v>28000</v>
      </c>
      <c r="K6" s="36">
        <f t="shared" si="5"/>
        <v>2171400</v>
      </c>
    </row>
    <row r="7" spans="1:11" x14ac:dyDescent="0.25">
      <c r="A7" s="6">
        <v>6</v>
      </c>
      <c r="B7" s="5">
        <v>402</v>
      </c>
      <c r="C7" s="5">
        <v>4</v>
      </c>
      <c r="D7" s="5" t="s">
        <v>13</v>
      </c>
      <c r="E7" s="5">
        <v>658</v>
      </c>
      <c r="F7" s="5">
        <f t="shared" si="1"/>
        <v>723.80000000000007</v>
      </c>
      <c r="G7" s="32">
        <f t="shared" ref="G6:G59" si="6">G6</f>
        <v>19080</v>
      </c>
      <c r="H7" s="33">
        <f t="shared" si="2"/>
        <v>12554640</v>
      </c>
      <c r="I7" s="34">
        <f t="shared" ref="I7:I59" si="7">ROUND(H7*1.08,0)</f>
        <v>13559011</v>
      </c>
      <c r="J7" s="35">
        <f t="shared" si="4"/>
        <v>28000</v>
      </c>
      <c r="K7" s="36">
        <f t="shared" si="5"/>
        <v>2171400</v>
      </c>
    </row>
    <row r="8" spans="1:11" x14ac:dyDescent="0.25">
      <c r="A8" s="6">
        <v>7</v>
      </c>
      <c r="B8" s="5">
        <v>501</v>
      </c>
      <c r="C8" s="5">
        <v>5</v>
      </c>
      <c r="D8" s="5" t="s">
        <v>13</v>
      </c>
      <c r="E8" s="5">
        <v>658</v>
      </c>
      <c r="F8" s="5">
        <f t="shared" si="1"/>
        <v>723.80000000000007</v>
      </c>
      <c r="G8" s="32">
        <f>G7+80</f>
        <v>19160</v>
      </c>
      <c r="H8" s="33">
        <f t="shared" si="2"/>
        <v>12607280</v>
      </c>
      <c r="I8" s="34">
        <f t="shared" si="7"/>
        <v>13615862</v>
      </c>
      <c r="J8" s="35">
        <f t="shared" si="4"/>
        <v>28500</v>
      </c>
      <c r="K8" s="36">
        <f t="shared" si="5"/>
        <v>2171400</v>
      </c>
    </row>
    <row r="9" spans="1:11" x14ac:dyDescent="0.25">
      <c r="A9" s="6">
        <v>8</v>
      </c>
      <c r="B9" s="5">
        <v>502</v>
      </c>
      <c r="C9" s="5">
        <v>5</v>
      </c>
      <c r="D9" s="5" t="s">
        <v>13</v>
      </c>
      <c r="E9" s="5">
        <v>658</v>
      </c>
      <c r="F9" s="5">
        <f t="shared" si="1"/>
        <v>723.80000000000007</v>
      </c>
      <c r="G9" s="32">
        <f t="shared" si="6"/>
        <v>19160</v>
      </c>
      <c r="H9" s="33">
        <f t="shared" si="2"/>
        <v>12607280</v>
      </c>
      <c r="I9" s="34">
        <f t="shared" si="7"/>
        <v>13615862</v>
      </c>
      <c r="J9" s="35">
        <f t="shared" si="4"/>
        <v>28500</v>
      </c>
      <c r="K9" s="36">
        <f t="shared" si="5"/>
        <v>2171400</v>
      </c>
    </row>
    <row r="10" spans="1:11" x14ac:dyDescent="0.25">
      <c r="A10" s="6">
        <v>9</v>
      </c>
      <c r="B10" s="5">
        <v>503</v>
      </c>
      <c r="C10" s="5">
        <v>5</v>
      </c>
      <c r="D10" s="5" t="s">
        <v>22</v>
      </c>
      <c r="E10" s="5">
        <v>445</v>
      </c>
      <c r="F10" s="5">
        <f t="shared" si="1"/>
        <v>489.50000000000006</v>
      </c>
      <c r="G10" s="32">
        <f t="shared" si="6"/>
        <v>19160</v>
      </c>
      <c r="H10" s="33">
        <f t="shared" si="2"/>
        <v>8526200</v>
      </c>
      <c r="I10" s="34">
        <f t="shared" si="7"/>
        <v>9208296</v>
      </c>
      <c r="J10" s="35">
        <f t="shared" si="4"/>
        <v>19000</v>
      </c>
      <c r="K10" s="36">
        <f t="shared" si="5"/>
        <v>1468500.0000000002</v>
      </c>
    </row>
    <row r="11" spans="1:11" x14ac:dyDescent="0.25">
      <c r="A11" s="6">
        <v>10</v>
      </c>
      <c r="B11" s="5">
        <v>601</v>
      </c>
      <c r="C11" s="5">
        <v>6</v>
      </c>
      <c r="D11" s="5" t="s">
        <v>13</v>
      </c>
      <c r="E11" s="5">
        <v>658</v>
      </c>
      <c r="F11" s="5">
        <f t="shared" si="1"/>
        <v>723.80000000000007</v>
      </c>
      <c r="G11" s="32">
        <f>G10+80</f>
        <v>19240</v>
      </c>
      <c r="H11" s="33">
        <f t="shared" si="2"/>
        <v>12659920</v>
      </c>
      <c r="I11" s="34">
        <f t="shared" si="7"/>
        <v>13672714</v>
      </c>
      <c r="J11" s="35">
        <f t="shared" si="4"/>
        <v>28500</v>
      </c>
      <c r="K11" s="36">
        <f t="shared" si="5"/>
        <v>2171400</v>
      </c>
    </row>
    <row r="12" spans="1:11" x14ac:dyDescent="0.25">
      <c r="A12" s="6">
        <v>11</v>
      </c>
      <c r="B12" s="5">
        <v>602</v>
      </c>
      <c r="C12" s="5">
        <v>6</v>
      </c>
      <c r="D12" s="5" t="s">
        <v>13</v>
      </c>
      <c r="E12" s="5">
        <v>658</v>
      </c>
      <c r="F12" s="5">
        <f t="shared" si="1"/>
        <v>723.80000000000007</v>
      </c>
      <c r="G12" s="32">
        <f t="shared" si="6"/>
        <v>19240</v>
      </c>
      <c r="H12" s="33">
        <f t="shared" si="2"/>
        <v>12659920</v>
      </c>
      <c r="I12" s="34">
        <f t="shared" si="7"/>
        <v>13672714</v>
      </c>
      <c r="J12" s="35">
        <f t="shared" si="4"/>
        <v>28500</v>
      </c>
      <c r="K12" s="36">
        <f t="shared" si="5"/>
        <v>2171400</v>
      </c>
    </row>
    <row r="13" spans="1:11" x14ac:dyDescent="0.25">
      <c r="A13" s="6">
        <v>12</v>
      </c>
      <c r="B13" s="5">
        <v>603</v>
      </c>
      <c r="C13" s="5">
        <v>6</v>
      </c>
      <c r="D13" s="5" t="s">
        <v>22</v>
      </c>
      <c r="E13" s="5">
        <v>445</v>
      </c>
      <c r="F13" s="5">
        <f t="shared" si="1"/>
        <v>489.50000000000006</v>
      </c>
      <c r="G13" s="32">
        <f t="shared" si="6"/>
        <v>19240</v>
      </c>
      <c r="H13" s="33">
        <f t="shared" si="2"/>
        <v>8561800</v>
      </c>
      <c r="I13" s="34">
        <f t="shared" si="7"/>
        <v>9246744</v>
      </c>
      <c r="J13" s="35">
        <f t="shared" si="4"/>
        <v>19500</v>
      </c>
      <c r="K13" s="36">
        <f t="shared" si="5"/>
        <v>1468500.0000000002</v>
      </c>
    </row>
    <row r="14" spans="1:11" x14ac:dyDescent="0.25">
      <c r="A14" s="6">
        <v>13</v>
      </c>
      <c r="B14" s="5">
        <v>701</v>
      </c>
      <c r="C14" s="5">
        <v>7</v>
      </c>
      <c r="D14" s="5" t="s">
        <v>13</v>
      </c>
      <c r="E14" s="5">
        <v>658</v>
      </c>
      <c r="F14" s="5">
        <f t="shared" si="1"/>
        <v>723.80000000000007</v>
      </c>
      <c r="G14" s="32">
        <f>G13+80</f>
        <v>19320</v>
      </c>
      <c r="H14" s="33">
        <f t="shared" si="2"/>
        <v>12712560</v>
      </c>
      <c r="I14" s="34">
        <f t="shared" si="7"/>
        <v>13729565</v>
      </c>
      <c r="J14" s="35">
        <f t="shared" si="4"/>
        <v>28500</v>
      </c>
      <c r="K14" s="36">
        <f t="shared" si="5"/>
        <v>2171400</v>
      </c>
    </row>
    <row r="15" spans="1:11" x14ac:dyDescent="0.25">
      <c r="A15" s="6">
        <v>14</v>
      </c>
      <c r="B15" s="5">
        <v>702</v>
      </c>
      <c r="C15" s="5">
        <v>7</v>
      </c>
      <c r="D15" s="5" t="s">
        <v>13</v>
      </c>
      <c r="E15" s="5">
        <v>658</v>
      </c>
      <c r="F15" s="5">
        <f t="shared" si="1"/>
        <v>723.80000000000007</v>
      </c>
      <c r="G15" s="32">
        <f t="shared" si="6"/>
        <v>19320</v>
      </c>
      <c r="H15" s="33">
        <f t="shared" si="2"/>
        <v>12712560</v>
      </c>
      <c r="I15" s="34">
        <f t="shared" si="7"/>
        <v>13729565</v>
      </c>
      <c r="J15" s="35">
        <f t="shared" si="4"/>
        <v>28500</v>
      </c>
      <c r="K15" s="36">
        <f t="shared" si="5"/>
        <v>2171400</v>
      </c>
    </row>
    <row r="16" spans="1:11" x14ac:dyDescent="0.25">
      <c r="A16" s="6">
        <v>15</v>
      </c>
      <c r="B16" s="5">
        <v>703</v>
      </c>
      <c r="C16" s="5">
        <v>7</v>
      </c>
      <c r="D16" s="5" t="s">
        <v>22</v>
      </c>
      <c r="E16" s="5">
        <v>445</v>
      </c>
      <c r="F16" s="5">
        <f t="shared" si="1"/>
        <v>489.50000000000006</v>
      </c>
      <c r="G16" s="32">
        <f t="shared" si="6"/>
        <v>19320</v>
      </c>
      <c r="H16" s="33">
        <f t="shared" si="2"/>
        <v>8597400</v>
      </c>
      <c r="I16" s="34">
        <f t="shared" si="7"/>
        <v>9285192</v>
      </c>
      <c r="J16" s="35">
        <f t="shared" si="4"/>
        <v>19500</v>
      </c>
      <c r="K16" s="36">
        <f t="shared" si="5"/>
        <v>1468500.0000000002</v>
      </c>
    </row>
    <row r="17" spans="1:11" x14ac:dyDescent="0.25">
      <c r="A17" s="6">
        <v>16</v>
      </c>
      <c r="B17" s="5">
        <v>802</v>
      </c>
      <c r="C17" s="5">
        <v>8</v>
      </c>
      <c r="D17" s="5" t="s">
        <v>16</v>
      </c>
      <c r="E17" s="5">
        <v>811</v>
      </c>
      <c r="F17" s="5">
        <f t="shared" si="1"/>
        <v>892.1</v>
      </c>
      <c r="G17" s="32">
        <f>G16+80</f>
        <v>19400</v>
      </c>
      <c r="H17" s="33">
        <f t="shared" si="2"/>
        <v>15733400</v>
      </c>
      <c r="I17" s="34">
        <f t="shared" si="7"/>
        <v>16992072</v>
      </c>
      <c r="J17" s="35">
        <f t="shared" si="4"/>
        <v>35500</v>
      </c>
      <c r="K17" s="36">
        <f t="shared" si="5"/>
        <v>2676300</v>
      </c>
    </row>
    <row r="18" spans="1:11" x14ac:dyDescent="0.25">
      <c r="A18" s="6">
        <v>17</v>
      </c>
      <c r="B18" s="5">
        <v>803</v>
      </c>
      <c r="C18" s="5">
        <v>8</v>
      </c>
      <c r="D18" s="5" t="s">
        <v>22</v>
      </c>
      <c r="E18" s="5">
        <v>443</v>
      </c>
      <c r="F18" s="5">
        <f t="shared" si="1"/>
        <v>487.3</v>
      </c>
      <c r="G18" s="32">
        <f t="shared" si="6"/>
        <v>19400</v>
      </c>
      <c r="H18" s="33">
        <f t="shared" si="2"/>
        <v>8594200</v>
      </c>
      <c r="I18" s="34">
        <f t="shared" si="7"/>
        <v>9281736</v>
      </c>
      <c r="J18" s="35">
        <f t="shared" si="4"/>
        <v>19500</v>
      </c>
      <c r="K18" s="36">
        <f t="shared" si="5"/>
        <v>1461900</v>
      </c>
    </row>
    <row r="19" spans="1:11" x14ac:dyDescent="0.25">
      <c r="A19" s="6">
        <v>18</v>
      </c>
      <c r="B19" s="5">
        <v>901</v>
      </c>
      <c r="C19" s="5">
        <v>9</v>
      </c>
      <c r="D19" s="5" t="s">
        <v>13</v>
      </c>
      <c r="E19" s="5">
        <v>658</v>
      </c>
      <c r="F19" s="5">
        <f t="shared" si="1"/>
        <v>723.80000000000007</v>
      </c>
      <c r="G19" s="32">
        <f>G18+80</f>
        <v>19480</v>
      </c>
      <c r="H19" s="33">
        <f t="shared" si="2"/>
        <v>12817840</v>
      </c>
      <c r="I19" s="34">
        <f t="shared" si="7"/>
        <v>13843267</v>
      </c>
      <c r="J19" s="35">
        <f t="shared" si="4"/>
        <v>29000</v>
      </c>
      <c r="K19" s="36">
        <f t="shared" si="5"/>
        <v>2171400</v>
      </c>
    </row>
    <row r="20" spans="1:11" x14ac:dyDescent="0.25">
      <c r="A20" s="6">
        <v>19</v>
      </c>
      <c r="B20" s="5">
        <v>902</v>
      </c>
      <c r="C20" s="5">
        <v>9</v>
      </c>
      <c r="D20" s="5" t="s">
        <v>13</v>
      </c>
      <c r="E20" s="5">
        <v>658</v>
      </c>
      <c r="F20" s="5">
        <f t="shared" si="1"/>
        <v>723.80000000000007</v>
      </c>
      <c r="G20" s="32">
        <f t="shared" si="6"/>
        <v>19480</v>
      </c>
      <c r="H20" s="33">
        <f t="shared" si="2"/>
        <v>12817840</v>
      </c>
      <c r="I20" s="34">
        <f t="shared" si="7"/>
        <v>13843267</v>
      </c>
      <c r="J20" s="35">
        <f t="shared" si="4"/>
        <v>29000</v>
      </c>
      <c r="K20" s="36">
        <f t="shared" si="5"/>
        <v>2171400</v>
      </c>
    </row>
    <row r="21" spans="1:11" x14ac:dyDescent="0.25">
      <c r="A21" s="6">
        <v>20</v>
      </c>
      <c r="B21" s="5">
        <v>903</v>
      </c>
      <c r="C21" s="5">
        <v>9</v>
      </c>
      <c r="D21" s="5" t="s">
        <v>22</v>
      </c>
      <c r="E21" s="5">
        <v>445</v>
      </c>
      <c r="F21" s="5">
        <f t="shared" si="1"/>
        <v>489.50000000000006</v>
      </c>
      <c r="G21" s="32">
        <f t="shared" si="6"/>
        <v>19480</v>
      </c>
      <c r="H21" s="33">
        <f t="shared" si="2"/>
        <v>8668600</v>
      </c>
      <c r="I21" s="34">
        <f t="shared" si="7"/>
        <v>9362088</v>
      </c>
      <c r="J21" s="35">
        <f t="shared" si="4"/>
        <v>19500</v>
      </c>
      <c r="K21" s="36">
        <f t="shared" si="5"/>
        <v>1468500.0000000002</v>
      </c>
    </row>
    <row r="22" spans="1:11" x14ac:dyDescent="0.25">
      <c r="A22" s="6">
        <v>21</v>
      </c>
      <c r="B22" s="5">
        <v>1001</v>
      </c>
      <c r="C22" s="5">
        <v>10</v>
      </c>
      <c r="D22" s="5" t="s">
        <v>13</v>
      </c>
      <c r="E22" s="5">
        <v>658</v>
      </c>
      <c r="F22" s="5">
        <f t="shared" si="1"/>
        <v>723.80000000000007</v>
      </c>
      <c r="G22" s="32">
        <f>G21+80</f>
        <v>19560</v>
      </c>
      <c r="H22" s="33">
        <f t="shared" si="2"/>
        <v>12870480</v>
      </c>
      <c r="I22" s="34">
        <f t="shared" si="7"/>
        <v>13900118</v>
      </c>
      <c r="J22" s="35">
        <f t="shared" si="4"/>
        <v>29000</v>
      </c>
      <c r="K22" s="36">
        <f t="shared" si="5"/>
        <v>2171400</v>
      </c>
    </row>
    <row r="23" spans="1:11" x14ac:dyDescent="0.25">
      <c r="A23" s="6">
        <v>22</v>
      </c>
      <c r="B23" s="5">
        <v>1002</v>
      </c>
      <c r="C23" s="5">
        <v>10</v>
      </c>
      <c r="D23" s="5" t="s">
        <v>13</v>
      </c>
      <c r="E23" s="5">
        <v>658</v>
      </c>
      <c r="F23" s="5">
        <f t="shared" si="1"/>
        <v>723.80000000000007</v>
      </c>
      <c r="G23" s="32">
        <f t="shared" si="6"/>
        <v>19560</v>
      </c>
      <c r="H23" s="33">
        <f t="shared" si="2"/>
        <v>12870480</v>
      </c>
      <c r="I23" s="34">
        <f t="shared" si="7"/>
        <v>13900118</v>
      </c>
      <c r="J23" s="35">
        <f t="shared" si="4"/>
        <v>29000</v>
      </c>
      <c r="K23" s="36">
        <f t="shared" si="5"/>
        <v>2171400</v>
      </c>
    </row>
    <row r="24" spans="1:11" x14ac:dyDescent="0.25">
      <c r="A24" s="6">
        <v>23</v>
      </c>
      <c r="B24" s="5">
        <v>1003</v>
      </c>
      <c r="C24" s="5">
        <v>10</v>
      </c>
      <c r="D24" s="5" t="s">
        <v>22</v>
      </c>
      <c r="E24" s="5">
        <v>445</v>
      </c>
      <c r="F24" s="5">
        <f t="shared" si="1"/>
        <v>489.50000000000006</v>
      </c>
      <c r="G24" s="32">
        <f t="shared" si="6"/>
        <v>19560</v>
      </c>
      <c r="H24" s="33">
        <f t="shared" si="2"/>
        <v>8704200</v>
      </c>
      <c r="I24" s="34">
        <f t="shared" si="7"/>
        <v>9400536</v>
      </c>
      <c r="J24" s="35">
        <f t="shared" si="4"/>
        <v>19500</v>
      </c>
      <c r="K24" s="36">
        <f t="shared" si="5"/>
        <v>1468500.0000000002</v>
      </c>
    </row>
    <row r="25" spans="1:11" x14ac:dyDescent="0.25">
      <c r="A25" s="6">
        <v>24</v>
      </c>
      <c r="B25" s="5">
        <v>1101</v>
      </c>
      <c r="C25" s="5">
        <v>11</v>
      </c>
      <c r="D25" s="5" t="s">
        <v>13</v>
      </c>
      <c r="E25" s="5">
        <v>658</v>
      </c>
      <c r="F25" s="5">
        <f t="shared" si="1"/>
        <v>723.80000000000007</v>
      </c>
      <c r="G25" s="32">
        <f>G24+80</f>
        <v>19640</v>
      </c>
      <c r="H25" s="33">
        <f t="shared" si="2"/>
        <v>12923120</v>
      </c>
      <c r="I25" s="34">
        <f t="shared" si="7"/>
        <v>13956970</v>
      </c>
      <c r="J25" s="35">
        <f t="shared" si="4"/>
        <v>29000</v>
      </c>
      <c r="K25" s="36">
        <f t="shared" si="5"/>
        <v>2171400</v>
      </c>
    </row>
    <row r="26" spans="1:11" x14ac:dyDescent="0.25">
      <c r="A26" s="6">
        <v>25</v>
      </c>
      <c r="B26" s="5">
        <v>1102</v>
      </c>
      <c r="C26" s="5">
        <v>11</v>
      </c>
      <c r="D26" s="5" t="s">
        <v>13</v>
      </c>
      <c r="E26" s="5">
        <v>658</v>
      </c>
      <c r="F26" s="5">
        <f t="shared" si="1"/>
        <v>723.80000000000007</v>
      </c>
      <c r="G26" s="32">
        <f t="shared" si="6"/>
        <v>19640</v>
      </c>
      <c r="H26" s="33">
        <f t="shared" si="2"/>
        <v>12923120</v>
      </c>
      <c r="I26" s="34">
        <f t="shared" si="7"/>
        <v>13956970</v>
      </c>
      <c r="J26" s="35">
        <f t="shared" si="4"/>
        <v>29000</v>
      </c>
      <c r="K26" s="36">
        <f t="shared" si="5"/>
        <v>2171400</v>
      </c>
    </row>
    <row r="27" spans="1:11" x14ac:dyDescent="0.25">
      <c r="A27" s="6">
        <v>26</v>
      </c>
      <c r="B27" s="5">
        <v>1103</v>
      </c>
      <c r="C27" s="5">
        <v>11</v>
      </c>
      <c r="D27" s="5" t="s">
        <v>22</v>
      </c>
      <c r="E27" s="5">
        <v>445</v>
      </c>
      <c r="F27" s="5">
        <f t="shared" si="1"/>
        <v>489.50000000000006</v>
      </c>
      <c r="G27" s="32">
        <f t="shared" si="6"/>
        <v>19640</v>
      </c>
      <c r="H27" s="33">
        <f t="shared" si="2"/>
        <v>8739800</v>
      </c>
      <c r="I27" s="34">
        <f t="shared" si="7"/>
        <v>9438984</v>
      </c>
      <c r="J27" s="35">
        <f t="shared" si="4"/>
        <v>19500</v>
      </c>
      <c r="K27" s="36">
        <f t="shared" si="5"/>
        <v>1468500.0000000002</v>
      </c>
    </row>
    <row r="28" spans="1:11" x14ac:dyDescent="0.25">
      <c r="A28" s="6">
        <v>27</v>
      </c>
      <c r="B28" s="5">
        <v>1201</v>
      </c>
      <c r="C28" s="5">
        <v>12</v>
      </c>
      <c r="D28" s="5" t="s">
        <v>13</v>
      </c>
      <c r="E28" s="5">
        <v>658</v>
      </c>
      <c r="F28" s="5">
        <f t="shared" si="1"/>
        <v>723.80000000000007</v>
      </c>
      <c r="G28" s="32">
        <f>G27+80</f>
        <v>19720</v>
      </c>
      <c r="H28" s="33">
        <f t="shared" si="2"/>
        <v>12975760</v>
      </c>
      <c r="I28" s="34">
        <f t="shared" si="7"/>
        <v>14013821</v>
      </c>
      <c r="J28" s="35">
        <f t="shared" si="4"/>
        <v>29000</v>
      </c>
      <c r="K28" s="36">
        <f t="shared" si="5"/>
        <v>2171400</v>
      </c>
    </row>
    <row r="29" spans="1:11" x14ac:dyDescent="0.25">
      <c r="A29" s="6">
        <v>28</v>
      </c>
      <c r="B29" s="5">
        <v>1202</v>
      </c>
      <c r="C29" s="5">
        <v>12</v>
      </c>
      <c r="D29" s="5" t="s">
        <v>13</v>
      </c>
      <c r="E29" s="5">
        <v>658</v>
      </c>
      <c r="F29" s="5">
        <f t="shared" si="1"/>
        <v>723.80000000000007</v>
      </c>
      <c r="G29" s="32">
        <f t="shared" si="6"/>
        <v>19720</v>
      </c>
      <c r="H29" s="33">
        <f t="shared" si="2"/>
        <v>12975760</v>
      </c>
      <c r="I29" s="34">
        <f t="shared" si="7"/>
        <v>14013821</v>
      </c>
      <c r="J29" s="35">
        <f t="shared" si="4"/>
        <v>29000</v>
      </c>
      <c r="K29" s="36">
        <f t="shared" si="5"/>
        <v>2171400</v>
      </c>
    </row>
    <row r="30" spans="1:11" x14ac:dyDescent="0.25">
      <c r="A30" s="6">
        <v>29</v>
      </c>
      <c r="B30" s="5">
        <v>1203</v>
      </c>
      <c r="C30" s="5">
        <v>12</v>
      </c>
      <c r="D30" s="5" t="s">
        <v>22</v>
      </c>
      <c r="E30" s="5">
        <v>445</v>
      </c>
      <c r="F30" s="5">
        <f t="shared" si="1"/>
        <v>489.50000000000006</v>
      </c>
      <c r="G30" s="32">
        <f t="shared" si="6"/>
        <v>19720</v>
      </c>
      <c r="H30" s="33">
        <f t="shared" si="2"/>
        <v>8775400</v>
      </c>
      <c r="I30" s="34">
        <f t="shared" si="7"/>
        <v>9477432</v>
      </c>
      <c r="J30" s="35">
        <f t="shared" si="4"/>
        <v>19500</v>
      </c>
      <c r="K30" s="36">
        <f t="shared" si="5"/>
        <v>1468500.0000000002</v>
      </c>
    </row>
    <row r="31" spans="1:11" x14ac:dyDescent="0.25">
      <c r="A31" s="6">
        <v>30</v>
      </c>
      <c r="B31" s="5">
        <v>1301</v>
      </c>
      <c r="C31" s="5">
        <v>13</v>
      </c>
      <c r="D31" s="5" t="s">
        <v>13</v>
      </c>
      <c r="E31" s="5">
        <v>658</v>
      </c>
      <c r="F31" s="5">
        <f t="shared" si="1"/>
        <v>723.80000000000007</v>
      </c>
      <c r="G31" s="32">
        <f>G30+80</f>
        <v>19800</v>
      </c>
      <c r="H31" s="33">
        <f t="shared" si="2"/>
        <v>13028400</v>
      </c>
      <c r="I31" s="34">
        <f t="shared" si="7"/>
        <v>14070672</v>
      </c>
      <c r="J31" s="35">
        <f t="shared" si="4"/>
        <v>29500</v>
      </c>
      <c r="K31" s="36">
        <f t="shared" si="5"/>
        <v>2171400</v>
      </c>
    </row>
    <row r="32" spans="1:11" x14ac:dyDescent="0.25">
      <c r="A32" s="6">
        <v>31</v>
      </c>
      <c r="B32" s="5">
        <v>1302</v>
      </c>
      <c r="C32" s="5">
        <v>13</v>
      </c>
      <c r="D32" s="5" t="s">
        <v>13</v>
      </c>
      <c r="E32" s="5">
        <v>658</v>
      </c>
      <c r="F32" s="5">
        <f t="shared" si="1"/>
        <v>723.80000000000007</v>
      </c>
      <c r="G32" s="32">
        <f t="shared" si="6"/>
        <v>19800</v>
      </c>
      <c r="H32" s="33">
        <f t="shared" si="2"/>
        <v>13028400</v>
      </c>
      <c r="I32" s="34">
        <f t="shared" si="7"/>
        <v>14070672</v>
      </c>
      <c r="J32" s="35">
        <f t="shared" si="4"/>
        <v>29500</v>
      </c>
      <c r="K32" s="36">
        <f t="shared" si="5"/>
        <v>2171400</v>
      </c>
    </row>
    <row r="33" spans="1:11" x14ac:dyDescent="0.25">
      <c r="A33" s="6">
        <v>32</v>
      </c>
      <c r="B33" s="5">
        <v>1303</v>
      </c>
      <c r="C33" s="5">
        <v>13</v>
      </c>
      <c r="D33" s="5" t="s">
        <v>22</v>
      </c>
      <c r="E33" s="5">
        <v>445</v>
      </c>
      <c r="F33" s="5">
        <f t="shared" si="1"/>
        <v>489.50000000000006</v>
      </c>
      <c r="G33" s="32">
        <f t="shared" si="6"/>
        <v>19800</v>
      </c>
      <c r="H33" s="33">
        <f t="shared" si="2"/>
        <v>8811000</v>
      </c>
      <c r="I33" s="34">
        <f t="shared" si="7"/>
        <v>9515880</v>
      </c>
      <c r="J33" s="35">
        <f t="shared" si="4"/>
        <v>20000</v>
      </c>
      <c r="K33" s="36">
        <f t="shared" si="5"/>
        <v>1468500.0000000002</v>
      </c>
    </row>
    <row r="34" spans="1:11" x14ac:dyDescent="0.25">
      <c r="A34" s="6">
        <v>33</v>
      </c>
      <c r="B34" s="5">
        <v>1401</v>
      </c>
      <c r="C34" s="5">
        <v>14</v>
      </c>
      <c r="D34" s="5" t="s">
        <v>13</v>
      </c>
      <c r="E34" s="5">
        <v>658</v>
      </c>
      <c r="F34" s="5">
        <f t="shared" si="1"/>
        <v>723.80000000000007</v>
      </c>
      <c r="G34" s="32">
        <f>G33+80</f>
        <v>19880</v>
      </c>
      <c r="H34" s="33">
        <f t="shared" si="2"/>
        <v>13081040</v>
      </c>
      <c r="I34" s="34">
        <f t="shared" si="7"/>
        <v>14127523</v>
      </c>
      <c r="J34" s="35">
        <f t="shared" si="4"/>
        <v>29500</v>
      </c>
      <c r="K34" s="36">
        <f t="shared" si="5"/>
        <v>2171400</v>
      </c>
    </row>
    <row r="35" spans="1:11" x14ac:dyDescent="0.25">
      <c r="A35" s="6">
        <v>34</v>
      </c>
      <c r="B35" s="5">
        <v>1402</v>
      </c>
      <c r="C35" s="5">
        <v>14</v>
      </c>
      <c r="D35" s="5" t="s">
        <v>13</v>
      </c>
      <c r="E35" s="5">
        <v>658</v>
      </c>
      <c r="F35" s="5">
        <f t="shared" si="1"/>
        <v>723.80000000000007</v>
      </c>
      <c r="G35" s="32">
        <f t="shared" si="6"/>
        <v>19880</v>
      </c>
      <c r="H35" s="33">
        <f t="shared" si="2"/>
        <v>13081040</v>
      </c>
      <c r="I35" s="34">
        <f t="shared" si="7"/>
        <v>14127523</v>
      </c>
      <c r="J35" s="35">
        <f t="shared" si="4"/>
        <v>29500</v>
      </c>
      <c r="K35" s="36">
        <f t="shared" si="5"/>
        <v>2171400</v>
      </c>
    </row>
    <row r="36" spans="1:11" x14ac:dyDescent="0.25">
      <c r="A36" s="6">
        <v>35</v>
      </c>
      <c r="B36" s="5">
        <v>1403</v>
      </c>
      <c r="C36" s="5">
        <v>14</v>
      </c>
      <c r="D36" s="5" t="s">
        <v>22</v>
      </c>
      <c r="E36" s="5">
        <v>445</v>
      </c>
      <c r="F36" s="5">
        <f t="shared" si="1"/>
        <v>489.50000000000006</v>
      </c>
      <c r="G36" s="32">
        <f t="shared" si="6"/>
        <v>19880</v>
      </c>
      <c r="H36" s="33">
        <f t="shared" si="2"/>
        <v>8846600</v>
      </c>
      <c r="I36" s="34">
        <f t="shared" si="7"/>
        <v>9554328</v>
      </c>
      <c r="J36" s="35">
        <f t="shared" si="4"/>
        <v>20000</v>
      </c>
      <c r="K36" s="36">
        <f t="shared" si="5"/>
        <v>1468500.0000000002</v>
      </c>
    </row>
    <row r="37" spans="1:11" x14ac:dyDescent="0.25">
      <c r="A37" s="6">
        <v>36</v>
      </c>
      <c r="B37" s="5">
        <v>1502</v>
      </c>
      <c r="C37" s="5">
        <v>15</v>
      </c>
      <c r="D37" s="5" t="s">
        <v>16</v>
      </c>
      <c r="E37" s="5">
        <v>732</v>
      </c>
      <c r="F37" s="5">
        <f t="shared" si="1"/>
        <v>805.2</v>
      </c>
      <c r="G37" s="32">
        <f>G36+80</f>
        <v>19960</v>
      </c>
      <c r="H37" s="33">
        <f t="shared" si="2"/>
        <v>14610720</v>
      </c>
      <c r="I37" s="34">
        <f t="shared" si="7"/>
        <v>15779578</v>
      </c>
      <c r="J37" s="35">
        <f t="shared" si="4"/>
        <v>33000</v>
      </c>
      <c r="K37" s="36">
        <f t="shared" si="5"/>
        <v>2415600</v>
      </c>
    </row>
    <row r="38" spans="1:11" x14ac:dyDescent="0.25">
      <c r="A38" s="6">
        <v>37</v>
      </c>
      <c r="B38" s="5">
        <v>1503</v>
      </c>
      <c r="C38" s="5">
        <v>15</v>
      </c>
      <c r="D38" s="5" t="s">
        <v>22</v>
      </c>
      <c r="E38" s="5">
        <v>443</v>
      </c>
      <c r="F38" s="5">
        <f t="shared" si="1"/>
        <v>487.3</v>
      </c>
      <c r="G38" s="32">
        <f t="shared" si="6"/>
        <v>19960</v>
      </c>
      <c r="H38" s="33">
        <f t="shared" si="2"/>
        <v>8842280</v>
      </c>
      <c r="I38" s="34">
        <f t="shared" si="7"/>
        <v>9549662</v>
      </c>
      <c r="J38" s="35">
        <f t="shared" si="4"/>
        <v>20000</v>
      </c>
      <c r="K38" s="36">
        <f t="shared" si="5"/>
        <v>1461900</v>
      </c>
    </row>
    <row r="39" spans="1:11" x14ac:dyDescent="0.25">
      <c r="A39" s="6">
        <v>38</v>
      </c>
      <c r="B39" s="5">
        <v>1601</v>
      </c>
      <c r="C39" s="5">
        <v>16</v>
      </c>
      <c r="D39" s="5" t="s">
        <v>13</v>
      </c>
      <c r="E39" s="5">
        <v>658</v>
      </c>
      <c r="F39" s="5">
        <f t="shared" si="1"/>
        <v>723.80000000000007</v>
      </c>
      <c r="G39" s="32">
        <f>G38+80</f>
        <v>20040</v>
      </c>
      <c r="H39" s="33">
        <f t="shared" si="2"/>
        <v>13186320</v>
      </c>
      <c r="I39" s="34">
        <f t="shared" si="7"/>
        <v>14241226</v>
      </c>
      <c r="J39" s="35">
        <f t="shared" si="4"/>
        <v>29500</v>
      </c>
      <c r="K39" s="36">
        <f t="shared" si="5"/>
        <v>2171400</v>
      </c>
    </row>
    <row r="40" spans="1:11" x14ac:dyDescent="0.25">
      <c r="A40" s="6">
        <v>39</v>
      </c>
      <c r="B40" s="5">
        <v>1602</v>
      </c>
      <c r="C40" s="5">
        <v>16</v>
      </c>
      <c r="D40" s="5" t="s">
        <v>13</v>
      </c>
      <c r="E40" s="5">
        <v>658</v>
      </c>
      <c r="F40" s="5">
        <f t="shared" si="1"/>
        <v>723.80000000000007</v>
      </c>
      <c r="G40" s="32">
        <f t="shared" si="6"/>
        <v>20040</v>
      </c>
      <c r="H40" s="33">
        <f t="shared" si="2"/>
        <v>13186320</v>
      </c>
      <c r="I40" s="34">
        <f t="shared" si="7"/>
        <v>14241226</v>
      </c>
      <c r="J40" s="35">
        <f t="shared" si="4"/>
        <v>29500</v>
      </c>
      <c r="K40" s="36">
        <f t="shared" si="5"/>
        <v>2171400</v>
      </c>
    </row>
    <row r="41" spans="1:11" x14ac:dyDescent="0.25">
      <c r="A41" s="6">
        <v>40</v>
      </c>
      <c r="B41" s="5">
        <v>1603</v>
      </c>
      <c r="C41" s="5">
        <v>16</v>
      </c>
      <c r="D41" s="5" t="s">
        <v>22</v>
      </c>
      <c r="E41" s="5">
        <v>445</v>
      </c>
      <c r="F41" s="5">
        <f t="shared" si="1"/>
        <v>489.50000000000006</v>
      </c>
      <c r="G41" s="32">
        <f t="shared" si="6"/>
        <v>20040</v>
      </c>
      <c r="H41" s="33">
        <f t="shared" si="2"/>
        <v>8917800</v>
      </c>
      <c r="I41" s="34">
        <f t="shared" si="7"/>
        <v>9631224</v>
      </c>
      <c r="J41" s="35">
        <f t="shared" si="4"/>
        <v>20000</v>
      </c>
      <c r="K41" s="36">
        <f t="shared" si="5"/>
        <v>1468500.0000000002</v>
      </c>
    </row>
    <row r="42" spans="1:11" x14ac:dyDescent="0.25">
      <c r="A42" s="6">
        <v>41</v>
      </c>
      <c r="B42" s="5">
        <v>1701</v>
      </c>
      <c r="C42" s="5">
        <v>17</v>
      </c>
      <c r="D42" s="5" t="s">
        <v>13</v>
      </c>
      <c r="E42" s="5">
        <v>658</v>
      </c>
      <c r="F42" s="5">
        <f t="shared" si="1"/>
        <v>723.80000000000007</v>
      </c>
      <c r="G42" s="32">
        <f>G41+80</f>
        <v>20120</v>
      </c>
      <c r="H42" s="33">
        <f t="shared" si="2"/>
        <v>13238960</v>
      </c>
      <c r="I42" s="34">
        <f t="shared" si="7"/>
        <v>14298077</v>
      </c>
      <c r="J42" s="35">
        <f t="shared" si="4"/>
        <v>30000</v>
      </c>
      <c r="K42" s="36">
        <f t="shared" si="5"/>
        <v>2171400</v>
      </c>
    </row>
    <row r="43" spans="1:11" x14ac:dyDescent="0.25">
      <c r="A43" s="6">
        <v>42</v>
      </c>
      <c r="B43" s="5">
        <v>1702</v>
      </c>
      <c r="C43" s="5">
        <v>17</v>
      </c>
      <c r="D43" s="5" t="s">
        <v>13</v>
      </c>
      <c r="E43" s="5">
        <v>658</v>
      </c>
      <c r="F43" s="5">
        <f t="shared" si="1"/>
        <v>723.80000000000007</v>
      </c>
      <c r="G43" s="32">
        <f t="shared" si="6"/>
        <v>20120</v>
      </c>
      <c r="H43" s="33">
        <f t="shared" si="2"/>
        <v>13238960</v>
      </c>
      <c r="I43" s="34">
        <f t="shared" si="7"/>
        <v>14298077</v>
      </c>
      <c r="J43" s="35">
        <f t="shared" si="4"/>
        <v>30000</v>
      </c>
      <c r="K43" s="36">
        <f t="shared" si="5"/>
        <v>2171400</v>
      </c>
    </row>
    <row r="44" spans="1:11" x14ac:dyDescent="0.25">
      <c r="A44" s="6">
        <v>43</v>
      </c>
      <c r="B44" s="5">
        <v>1703</v>
      </c>
      <c r="C44" s="5">
        <v>17</v>
      </c>
      <c r="D44" s="5" t="s">
        <v>22</v>
      </c>
      <c r="E44" s="5">
        <v>445</v>
      </c>
      <c r="F44" s="5">
        <f t="shared" si="1"/>
        <v>489.50000000000006</v>
      </c>
      <c r="G44" s="32">
        <f t="shared" si="6"/>
        <v>20120</v>
      </c>
      <c r="H44" s="33">
        <f t="shared" si="2"/>
        <v>8953400</v>
      </c>
      <c r="I44" s="34">
        <f t="shared" si="7"/>
        <v>9669672</v>
      </c>
      <c r="J44" s="35">
        <f t="shared" si="4"/>
        <v>20000</v>
      </c>
      <c r="K44" s="36">
        <f t="shared" si="5"/>
        <v>1468500.0000000002</v>
      </c>
    </row>
    <row r="45" spans="1:11" x14ac:dyDescent="0.25">
      <c r="A45" s="6">
        <v>44</v>
      </c>
      <c r="B45" s="5">
        <v>1801</v>
      </c>
      <c r="C45" s="5">
        <v>18</v>
      </c>
      <c r="D45" s="5" t="s">
        <v>13</v>
      </c>
      <c r="E45" s="5">
        <v>658</v>
      </c>
      <c r="F45" s="5">
        <f t="shared" si="1"/>
        <v>723.80000000000007</v>
      </c>
      <c r="G45" s="32">
        <f>G44+80</f>
        <v>20200</v>
      </c>
      <c r="H45" s="33">
        <f t="shared" si="2"/>
        <v>13291600</v>
      </c>
      <c r="I45" s="34">
        <f t="shared" si="7"/>
        <v>14354928</v>
      </c>
      <c r="J45" s="35">
        <f t="shared" si="4"/>
        <v>30000</v>
      </c>
      <c r="K45" s="36">
        <f t="shared" si="5"/>
        <v>2171400</v>
      </c>
    </row>
    <row r="46" spans="1:11" x14ac:dyDescent="0.25">
      <c r="A46" s="6">
        <v>45</v>
      </c>
      <c r="B46" s="5">
        <v>1802</v>
      </c>
      <c r="C46" s="5">
        <v>18</v>
      </c>
      <c r="D46" s="5" t="s">
        <v>13</v>
      </c>
      <c r="E46" s="5">
        <v>658</v>
      </c>
      <c r="F46" s="5">
        <f t="shared" si="1"/>
        <v>723.80000000000007</v>
      </c>
      <c r="G46" s="32">
        <f t="shared" si="6"/>
        <v>20200</v>
      </c>
      <c r="H46" s="33">
        <f t="shared" si="2"/>
        <v>13291600</v>
      </c>
      <c r="I46" s="34">
        <f t="shared" si="7"/>
        <v>14354928</v>
      </c>
      <c r="J46" s="35">
        <f t="shared" si="4"/>
        <v>30000</v>
      </c>
      <c r="K46" s="36">
        <f t="shared" si="5"/>
        <v>2171400</v>
      </c>
    </row>
    <row r="47" spans="1:11" x14ac:dyDescent="0.25">
      <c r="A47" s="6">
        <v>46</v>
      </c>
      <c r="B47" s="5">
        <v>1803</v>
      </c>
      <c r="C47" s="5">
        <v>18</v>
      </c>
      <c r="D47" s="5" t="s">
        <v>22</v>
      </c>
      <c r="E47" s="5">
        <v>445</v>
      </c>
      <c r="F47" s="5">
        <f t="shared" si="1"/>
        <v>489.50000000000006</v>
      </c>
      <c r="G47" s="32">
        <f t="shared" si="6"/>
        <v>20200</v>
      </c>
      <c r="H47" s="33">
        <f t="shared" si="2"/>
        <v>8989000</v>
      </c>
      <c r="I47" s="34">
        <f t="shared" si="7"/>
        <v>9708120</v>
      </c>
      <c r="J47" s="35">
        <f t="shared" si="4"/>
        <v>20000</v>
      </c>
      <c r="K47" s="36">
        <f t="shared" si="5"/>
        <v>1468500.0000000002</v>
      </c>
    </row>
    <row r="48" spans="1:11" x14ac:dyDescent="0.25">
      <c r="A48" s="6">
        <v>47</v>
      </c>
      <c r="B48" s="5">
        <v>1901</v>
      </c>
      <c r="C48" s="5">
        <v>19</v>
      </c>
      <c r="D48" s="5" t="s">
        <v>13</v>
      </c>
      <c r="E48" s="5">
        <v>658</v>
      </c>
      <c r="F48" s="5">
        <f t="shared" si="1"/>
        <v>723.80000000000007</v>
      </c>
      <c r="G48" s="32">
        <f>G47+80</f>
        <v>20280</v>
      </c>
      <c r="H48" s="33">
        <f t="shared" si="2"/>
        <v>13344240</v>
      </c>
      <c r="I48" s="34">
        <f t="shared" si="7"/>
        <v>14411779</v>
      </c>
      <c r="J48" s="35">
        <f t="shared" si="4"/>
        <v>30000</v>
      </c>
      <c r="K48" s="36">
        <f t="shared" si="5"/>
        <v>2171400</v>
      </c>
    </row>
    <row r="49" spans="1:11" x14ac:dyDescent="0.25">
      <c r="A49" s="6">
        <v>48</v>
      </c>
      <c r="B49" s="5">
        <v>1902</v>
      </c>
      <c r="C49" s="5">
        <v>19</v>
      </c>
      <c r="D49" s="5" t="s">
        <v>13</v>
      </c>
      <c r="E49" s="5">
        <v>658</v>
      </c>
      <c r="F49" s="5">
        <f t="shared" si="1"/>
        <v>723.80000000000007</v>
      </c>
      <c r="G49" s="32">
        <f t="shared" si="6"/>
        <v>20280</v>
      </c>
      <c r="H49" s="33">
        <f t="shared" si="2"/>
        <v>13344240</v>
      </c>
      <c r="I49" s="34">
        <f t="shared" si="7"/>
        <v>14411779</v>
      </c>
      <c r="J49" s="35">
        <f t="shared" si="4"/>
        <v>30000</v>
      </c>
      <c r="K49" s="36">
        <f t="shared" si="5"/>
        <v>2171400</v>
      </c>
    </row>
    <row r="50" spans="1:11" x14ac:dyDescent="0.25">
      <c r="A50" s="6">
        <v>49</v>
      </c>
      <c r="B50" s="5">
        <v>1903</v>
      </c>
      <c r="C50" s="5">
        <v>19</v>
      </c>
      <c r="D50" s="5" t="s">
        <v>22</v>
      </c>
      <c r="E50" s="5">
        <v>445</v>
      </c>
      <c r="F50" s="5">
        <f t="shared" si="1"/>
        <v>489.50000000000006</v>
      </c>
      <c r="G50" s="32">
        <f t="shared" si="6"/>
        <v>20280</v>
      </c>
      <c r="H50" s="33">
        <f t="shared" si="2"/>
        <v>9024600</v>
      </c>
      <c r="I50" s="34">
        <f t="shared" si="7"/>
        <v>9746568</v>
      </c>
      <c r="J50" s="35">
        <f t="shared" si="4"/>
        <v>20500</v>
      </c>
      <c r="K50" s="36">
        <f t="shared" si="5"/>
        <v>1468500.0000000002</v>
      </c>
    </row>
    <row r="51" spans="1:11" x14ac:dyDescent="0.25">
      <c r="A51" s="6">
        <v>50</v>
      </c>
      <c r="B51" s="5">
        <v>2001</v>
      </c>
      <c r="C51" s="5">
        <v>20</v>
      </c>
      <c r="D51" s="5" t="s">
        <v>13</v>
      </c>
      <c r="E51" s="5">
        <v>658</v>
      </c>
      <c r="F51" s="5">
        <f t="shared" si="1"/>
        <v>723.80000000000007</v>
      </c>
      <c r="G51" s="32">
        <f>G50+80</f>
        <v>20360</v>
      </c>
      <c r="H51" s="33">
        <f t="shared" si="2"/>
        <v>13396880</v>
      </c>
      <c r="I51" s="34">
        <f t="shared" si="7"/>
        <v>14468630</v>
      </c>
      <c r="J51" s="35">
        <f t="shared" si="4"/>
        <v>30000</v>
      </c>
      <c r="K51" s="36">
        <f t="shared" si="5"/>
        <v>2171400</v>
      </c>
    </row>
    <row r="52" spans="1:11" x14ac:dyDescent="0.25">
      <c r="A52" s="6">
        <v>51</v>
      </c>
      <c r="B52" s="5">
        <v>2002</v>
      </c>
      <c r="C52" s="5">
        <v>20</v>
      </c>
      <c r="D52" s="5" t="s">
        <v>13</v>
      </c>
      <c r="E52" s="5">
        <v>658</v>
      </c>
      <c r="F52" s="5">
        <f t="shared" si="1"/>
        <v>723.80000000000007</v>
      </c>
      <c r="G52" s="32">
        <f t="shared" si="6"/>
        <v>20360</v>
      </c>
      <c r="H52" s="33">
        <f t="shared" si="2"/>
        <v>13396880</v>
      </c>
      <c r="I52" s="34">
        <f t="shared" si="7"/>
        <v>14468630</v>
      </c>
      <c r="J52" s="35">
        <f t="shared" si="4"/>
        <v>30000</v>
      </c>
      <c r="K52" s="36">
        <f t="shared" si="5"/>
        <v>2171400</v>
      </c>
    </row>
    <row r="53" spans="1:11" x14ac:dyDescent="0.25">
      <c r="A53" s="6">
        <v>52</v>
      </c>
      <c r="B53" s="5">
        <v>2003</v>
      </c>
      <c r="C53" s="5">
        <v>20</v>
      </c>
      <c r="D53" s="5" t="s">
        <v>22</v>
      </c>
      <c r="E53" s="5">
        <v>445</v>
      </c>
      <c r="F53" s="5">
        <f t="shared" si="1"/>
        <v>489.50000000000006</v>
      </c>
      <c r="G53" s="32">
        <f t="shared" si="6"/>
        <v>20360</v>
      </c>
      <c r="H53" s="33">
        <f t="shared" si="2"/>
        <v>9060200</v>
      </c>
      <c r="I53" s="34">
        <f t="shared" si="7"/>
        <v>9785016</v>
      </c>
      <c r="J53" s="35">
        <f t="shared" si="4"/>
        <v>20500</v>
      </c>
      <c r="K53" s="36">
        <f t="shared" si="5"/>
        <v>1468500.0000000002</v>
      </c>
    </row>
    <row r="54" spans="1:11" x14ac:dyDescent="0.25">
      <c r="A54" s="6">
        <v>53</v>
      </c>
      <c r="B54" s="5">
        <v>2101</v>
      </c>
      <c r="C54" s="5">
        <v>21</v>
      </c>
      <c r="D54" s="5" t="s">
        <v>13</v>
      </c>
      <c r="E54" s="5">
        <v>658</v>
      </c>
      <c r="F54" s="5">
        <f t="shared" si="1"/>
        <v>723.80000000000007</v>
      </c>
      <c r="G54" s="32">
        <f>G53+80</f>
        <v>20440</v>
      </c>
      <c r="H54" s="33">
        <f t="shared" si="2"/>
        <v>13449520</v>
      </c>
      <c r="I54" s="34">
        <f t="shared" si="7"/>
        <v>14525482</v>
      </c>
      <c r="J54" s="35">
        <f t="shared" si="4"/>
        <v>30500</v>
      </c>
      <c r="K54" s="36">
        <f t="shared" si="5"/>
        <v>2171400</v>
      </c>
    </row>
    <row r="55" spans="1:11" x14ac:dyDescent="0.25">
      <c r="A55" s="6">
        <v>54</v>
      </c>
      <c r="B55" s="5">
        <v>2102</v>
      </c>
      <c r="C55" s="5">
        <v>21</v>
      </c>
      <c r="D55" s="5" t="s">
        <v>13</v>
      </c>
      <c r="E55" s="5">
        <v>658</v>
      </c>
      <c r="F55" s="5">
        <f t="shared" si="1"/>
        <v>723.80000000000007</v>
      </c>
      <c r="G55" s="32">
        <f t="shared" si="6"/>
        <v>20440</v>
      </c>
      <c r="H55" s="33">
        <f t="shared" si="2"/>
        <v>13449520</v>
      </c>
      <c r="I55" s="34">
        <f t="shared" si="7"/>
        <v>14525482</v>
      </c>
      <c r="J55" s="35">
        <f t="shared" si="4"/>
        <v>30500</v>
      </c>
      <c r="K55" s="36">
        <f t="shared" si="5"/>
        <v>2171400</v>
      </c>
    </row>
    <row r="56" spans="1:11" x14ac:dyDescent="0.25">
      <c r="A56" s="6">
        <v>55</v>
      </c>
      <c r="B56" s="5">
        <v>2103</v>
      </c>
      <c r="C56" s="5">
        <v>21</v>
      </c>
      <c r="D56" s="5" t="s">
        <v>22</v>
      </c>
      <c r="E56" s="5">
        <v>445</v>
      </c>
      <c r="F56" s="5">
        <f t="shared" si="1"/>
        <v>489.50000000000006</v>
      </c>
      <c r="G56" s="32">
        <f t="shared" si="6"/>
        <v>20440</v>
      </c>
      <c r="H56" s="33">
        <f t="shared" si="2"/>
        <v>9095800</v>
      </c>
      <c r="I56" s="34">
        <f t="shared" si="7"/>
        <v>9823464</v>
      </c>
      <c r="J56" s="35">
        <f t="shared" si="4"/>
        <v>20500</v>
      </c>
      <c r="K56" s="36">
        <f t="shared" si="5"/>
        <v>1468500.0000000002</v>
      </c>
    </row>
    <row r="57" spans="1:11" x14ac:dyDescent="0.25">
      <c r="A57" s="6">
        <v>56</v>
      </c>
      <c r="B57" s="5">
        <v>2201</v>
      </c>
      <c r="C57" s="5">
        <v>22</v>
      </c>
      <c r="D57" s="5" t="s">
        <v>13</v>
      </c>
      <c r="E57" s="5">
        <v>658</v>
      </c>
      <c r="F57" s="5">
        <f t="shared" si="1"/>
        <v>723.80000000000007</v>
      </c>
      <c r="G57" s="32">
        <f>G56+80</f>
        <v>20520</v>
      </c>
      <c r="H57" s="33">
        <f t="shared" si="2"/>
        <v>13502160</v>
      </c>
      <c r="I57" s="34">
        <f t="shared" si="7"/>
        <v>14582333</v>
      </c>
      <c r="J57" s="35">
        <f t="shared" si="4"/>
        <v>30500</v>
      </c>
      <c r="K57" s="36">
        <f t="shared" si="5"/>
        <v>2171400</v>
      </c>
    </row>
    <row r="58" spans="1:11" x14ac:dyDescent="0.25">
      <c r="A58" s="6">
        <v>57</v>
      </c>
      <c r="B58" s="5">
        <v>2202</v>
      </c>
      <c r="C58" s="5">
        <v>22</v>
      </c>
      <c r="D58" s="5" t="s">
        <v>13</v>
      </c>
      <c r="E58" s="5">
        <v>658</v>
      </c>
      <c r="F58" s="5">
        <f t="shared" si="1"/>
        <v>723.80000000000007</v>
      </c>
      <c r="G58" s="32">
        <f t="shared" si="6"/>
        <v>20520</v>
      </c>
      <c r="H58" s="33">
        <f t="shared" si="2"/>
        <v>13502160</v>
      </c>
      <c r="I58" s="34">
        <f t="shared" si="7"/>
        <v>14582333</v>
      </c>
      <c r="J58" s="35">
        <f t="shared" si="4"/>
        <v>30500</v>
      </c>
      <c r="K58" s="36">
        <f t="shared" si="5"/>
        <v>2171400</v>
      </c>
    </row>
    <row r="59" spans="1:11" x14ac:dyDescent="0.25">
      <c r="A59" s="6">
        <v>58</v>
      </c>
      <c r="B59" s="5">
        <v>2203</v>
      </c>
      <c r="C59" s="5">
        <v>22</v>
      </c>
      <c r="D59" s="5" t="s">
        <v>22</v>
      </c>
      <c r="E59" s="5">
        <v>445</v>
      </c>
      <c r="F59" s="5">
        <f t="shared" si="1"/>
        <v>489.50000000000006</v>
      </c>
      <c r="G59" s="32">
        <f t="shared" si="6"/>
        <v>20520</v>
      </c>
      <c r="H59" s="33">
        <f t="shared" si="2"/>
        <v>9131400</v>
      </c>
      <c r="I59" s="34">
        <f t="shared" si="7"/>
        <v>9861912</v>
      </c>
      <c r="J59" s="35">
        <f t="shared" si="4"/>
        <v>20500</v>
      </c>
      <c r="K59" s="36">
        <f t="shared" si="5"/>
        <v>1468500.0000000002</v>
      </c>
    </row>
    <row r="60" spans="1:11" x14ac:dyDescent="0.25">
      <c r="A60" s="27" t="s">
        <v>3</v>
      </c>
      <c r="B60" s="27"/>
      <c r="C60" s="27"/>
      <c r="D60" s="27"/>
      <c r="E60" s="19">
        <f t="shared" ref="E60:F60" si="8">SUM(E2:E59)</f>
        <v>34569</v>
      </c>
      <c r="F60" s="18">
        <f t="shared" si="8"/>
        <v>38025.9</v>
      </c>
      <c r="G60" s="18"/>
      <c r="H60" s="37">
        <f t="shared" ref="H60:I60" si="9">SUM(H2:H59)</f>
        <v>682777240</v>
      </c>
      <c r="I60" s="37">
        <f>SUM(I2:I59)</f>
        <v>737399420</v>
      </c>
      <c r="J60" s="35"/>
      <c r="K60" s="38">
        <f>SUM(K2:K59)</f>
        <v>114077700</v>
      </c>
    </row>
  </sheetData>
  <mergeCells count="1">
    <mergeCell ref="A60:D6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6"/>
  <sheetViews>
    <sheetView topLeftCell="C1" zoomScale="130" zoomScaleNormal="130" workbookViewId="0">
      <selection activeCell="L2" sqref="L2"/>
    </sheetView>
  </sheetViews>
  <sheetFormatPr defaultRowHeight="15" x14ac:dyDescent="0.25"/>
  <cols>
    <col min="2" max="2" width="25.5703125" customWidth="1"/>
    <col min="3" max="3" width="18.5703125" style="1" customWidth="1"/>
    <col min="4" max="4" width="10.42578125" style="1" customWidth="1"/>
    <col min="5" max="6" width="11.5703125" style="1" bestFit="1" customWidth="1"/>
    <col min="7" max="7" width="19.28515625" style="1" customWidth="1"/>
    <col min="8" max="8" width="21" style="1" customWidth="1"/>
    <col min="9" max="9" width="5.7109375" style="1" customWidth="1"/>
    <col min="10" max="10" width="19.28515625" style="1" customWidth="1"/>
    <col min="11" max="11" width="16.28515625" bestFit="1" customWidth="1"/>
    <col min="12" max="12" width="15.28515625" bestFit="1" customWidth="1"/>
  </cols>
  <sheetData>
    <row r="1" spans="1:13" x14ac:dyDescent="0.25">
      <c r="A1" s="17" t="s">
        <v>4</v>
      </c>
      <c r="B1" s="17" t="s">
        <v>17</v>
      </c>
      <c r="C1" s="17" t="s">
        <v>10</v>
      </c>
      <c r="D1" s="17" t="s">
        <v>5</v>
      </c>
      <c r="E1" s="17" t="s">
        <v>6</v>
      </c>
      <c r="F1" s="17" t="s">
        <v>7</v>
      </c>
      <c r="G1" s="17" t="s">
        <v>8</v>
      </c>
      <c r="H1" s="17" t="s">
        <v>9</v>
      </c>
      <c r="I1" s="39"/>
      <c r="K1" s="1"/>
      <c r="L1" s="1"/>
      <c r="M1" s="1"/>
    </row>
    <row r="2" spans="1:13" ht="54" customHeight="1" x14ac:dyDescent="0.25">
      <c r="A2" s="42">
        <v>1</v>
      </c>
      <c r="B2" s="42" t="s">
        <v>42</v>
      </c>
      <c r="C2" s="43" t="s">
        <v>43</v>
      </c>
      <c r="D2" s="49">
        <f>18+38+2</f>
        <v>58</v>
      </c>
      <c r="E2" s="44">
        <v>34569</v>
      </c>
      <c r="F2" s="45">
        <v>38026</v>
      </c>
      <c r="G2" s="40">
        <v>682777240</v>
      </c>
      <c r="H2" s="41">
        <v>737399420</v>
      </c>
      <c r="I2" s="46"/>
      <c r="J2" s="47">
        <v>3000</v>
      </c>
      <c r="K2" s="48">
        <f>F2*J2</f>
        <v>114078000</v>
      </c>
      <c r="L2" s="48">
        <f>K2*75%</f>
        <v>85558500</v>
      </c>
      <c r="M2" s="1"/>
    </row>
    <row r="3" spans="1:13" x14ac:dyDescent="0.25">
      <c r="A3" s="1"/>
      <c r="B3" s="1"/>
      <c r="J3" s="4"/>
      <c r="K3" s="1"/>
      <c r="L3" s="1"/>
      <c r="M3" s="1"/>
    </row>
    <row r="4" spans="1:13" x14ac:dyDescent="0.25">
      <c r="A4" s="1"/>
      <c r="B4" s="1"/>
      <c r="J4" s="7"/>
      <c r="K4" s="1"/>
      <c r="L4" s="1"/>
      <c r="M4" s="1"/>
    </row>
    <row r="5" spans="1:13" x14ac:dyDescent="0.25">
      <c r="A5" s="1"/>
      <c r="B5" s="1"/>
      <c r="F5" s="2"/>
      <c r="K5" s="1"/>
      <c r="L5" s="1"/>
      <c r="M5" s="1"/>
    </row>
    <row r="6" spans="1:13" x14ac:dyDescent="0.25">
      <c r="A6" s="1"/>
      <c r="B6" s="1"/>
      <c r="K6" s="1"/>
      <c r="L6" s="1"/>
      <c r="M6" s="1"/>
    </row>
    <row r="7" spans="1:13" x14ac:dyDescent="0.25">
      <c r="A7" s="1"/>
      <c r="B7" s="1"/>
      <c r="K7" s="1"/>
      <c r="L7" s="1"/>
      <c r="M7" s="1"/>
    </row>
    <row r="8" spans="1:13" x14ac:dyDescent="0.25">
      <c r="A8" s="1"/>
      <c r="B8" s="1"/>
      <c r="K8" s="1"/>
      <c r="L8" s="1"/>
      <c r="M8" s="1"/>
    </row>
    <row r="9" spans="1:13" x14ac:dyDescent="0.25">
      <c r="A9" s="1"/>
      <c r="B9" s="1"/>
      <c r="K9" s="1"/>
      <c r="L9" s="1"/>
    </row>
    <row r="10" spans="1:13" x14ac:dyDescent="0.25">
      <c r="A10" s="1"/>
      <c r="B10" s="1"/>
      <c r="K10" s="1"/>
      <c r="L10" s="1"/>
    </row>
    <row r="11" spans="1:13" x14ac:dyDescent="0.25">
      <c r="A11" s="1"/>
      <c r="B11" s="1"/>
      <c r="K11" s="1"/>
      <c r="L11" s="1"/>
    </row>
    <row r="12" spans="1:13" x14ac:dyDescent="0.25">
      <c r="A12" s="1"/>
      <c r="B12" s="1"/>
      <c r="K12" s="1"/>
      <c r="L12" s="1"/>
    </row>
    <row r="13" spans="1:13" x14ac:dyDescent="0.25">
      <c r="A13" s="1"/>
      <c r="B13" s="1"/>
      <c r="K13" s="1"/>
      <c r="L13" s="1"/>
    </row>
    <row r="14" spans="1:13" x14ac:dyDescent="0.25">
      <c r="A14" s="1"/>
      <c r="B14" s="1"/>
      <c r="K14" s="1"/>
      <c r="L14" s="1"/>
    </row>
    <row r="15" spans="1:13" x14ac:dyDescent="0.25">
      <c r="A15" s="1"/>
      <c r="B15" s="1"/>
      <c r="K15" s="1"/>
      <c r="L15" s="1"/>
    </row>
    <row r="16" spans="1:13" x14ac:dyDescent="0.25">
      <c r="A16" s="1"/>
      <c r="B16" s="1"/>
      <c r="K16" s="1"/>
      <c r="L16" s="1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H10:AG39"/>
  <sheetViews>
    <sheetView topLeftCell="I1" zoomScaleNormal="100" workbookViewId="0">
      <selection activeCell="AG13" sqref="AG13:AG14"/>
    </sheetView>
  </sheetViews>
  <sheetFormatPr defaultRowHeight="15" x14ac:dyDescent="0.25"/>
  <sheetData>
    <row r="10" spans="8:33" ht="15.75" thickBot="1" x14ac:dyDescent="0.3"/>
    <row r="11" spans="8:33" ht="17.25" thickBot="1" x14ac:dyDescent="0.3">
      <c r="H11" s="15"/>
      <c r="I11" s="15"/>
      <c r="AC11" s="22">
        <v>1</v>
      </c>
      <c r="AD11" s="22" t="s">
        <v>18</v>
      </c>
      <c r="AE11" s="22">
        <v>41.37</v>
      </c>
      <c r="AF11" s="24">
        <f>AE11*10.764</f>
        <v>445.30667999999997</v>
      </c>
      <c r="AG11" s="25">
        <v>16</v>
      </c>
    </row>
    <row r="12" spans="8:33" ht="17.25" thickBot="1" x14ac:dyDescent="0.3">
      <c r="H12" s="15"/>
      <c r="I12" s="15"/>
      <c r="AC12" s="21">
        <v>2</v>
      </c>
      <c r="AD12" s="21" t="s">
        <v>18</v>
      </c>
      <c r="AE12" s="21">
        <v>41.13</v>
      </c>
      <c r="AF12" s="24">
        <f t="shared" ref="AF12:AF16" si="0">AE12*10.764</f>
        <v>442.72332</v>
      </c>
      <c r="AG12" s="25">
        <v>2</v>
      </c>
    </row>
    <row r="13" spans="8:33" ht="17.25" thickBot="1" x14ac:dyDescent="0.3">
      <c r="H13" s="15"/>
      <c r="I13" s="15"/>
      <c r="AC13" s="22">
        <v>3</v>
      </c>
      <c r="AD13" s="22" t="s">
        <v>14</v>
      </c>
      <c r="AE13" s="22">
        <v>61.53</v>
      </c>
      <c r="AF13" s="24">
        <f t="shared" si="0"/>
        <v>662.30891999999994</v>
      </c>
      <c r="AG13" s="25">
        <v>4</v>
      </c>
    </row>
    <row r="14" spans="8:33" ht="17.25" thickBot="1" x14ac:dyDescent="0.3">
      <c r="H14" s="15"/>
      <c r="I14" s="15"/>
      <c r="AC14" s="21">
        <v>4</v>
      </c>
      <c r="AD14" s="21" t="s">
        <v>14</v>
      </c>
      <c r="AE14" s="21">
        <v>61.15</v>
      </c>
      <c r="AF14" s="24">
        <f t="shared" si="0"/>
        <v>658.21859999999992</v>
      </c>
      <c r="AG14" s="26">
        <v>34</v>
      </c>
    </row>
    <row r="15" spans="8:33" ht="17.25" thickBot="1" x14ac:dyDescent="0.3">
      <c r="H15" s="15"/>
      <c r="I15" s="15"/>
      <c r="AC15" s="22">
        <v>5</v>
      </c>
      <c r="AD15" s="22" t="s">
        <v>15</v>
      </c>
      <c r="AE15" s="22">
        <v>75.36</v>
      </c>
      <c r="AF15" s="24">
        <f t="shared" si="0"/>
        <v>811.17503999999997</v>
      </c>
      <c r="AG15" s="25">
        <v>1</v>
      </c>
    </row>
    <row r="16" spans="8:33" ht="17.25" thickBot="1" x14ac:dyDescent="0.3">
      <c r="H16" s="15"/>
      <c r="I16" s="15"/>
      <c r="AC16" s="21">
        <v>6</v>
      </c>
      <c r="AD16" s="21" t="s">
        <v>15</v>
      </c>
      <c r="AE16" s="21">
        <v>68.040000000000006</v>
      </c>
      <c r="AF16" s="24">
        <f t="shared" si="0"/>
        <v>732.38256000000001</v>
      </c>
      <c r="AG16" s="25">
        <v>1</v>
      </c>
    </row>
    <row r="17" spans="32:33" x14ac:dyDescent="0.25">
      <c r="AG17" s="17">
        <f>SUM(AG11:AG16)</f>
        <v>58</v>
      </c>
    </row>
    <row r="20" spans="32:33" x14ac:dyDescent="0.25">
      <c r="AF20">
        <v>41.41</v>
      </c>
      <c r="AG20">
        <f>AF20*10.764</f>
        <v>445.73723999999993</v>
      </c>
    </row>
    <row r="21" spans="32:33" x14ac:dyDescent="0.25">
      <c r="AF21">
        <v>61.23</v>
      </c>
    </row>
    <row r="22" spans="32:33" x14ac:dyDescent="0.25">
      <c r="AF22">
        <f>AF21*10.764</f>
        <v>659.07971999999995</v>
      </c>
    </row>
    <row r="35" spans="8:9" ht="16.5" x14ac:dyDescent="0.25">
      <c r="H35" s="14"/>
      <c r="I35" s="14"/>
    </row>
    <row r="36" spans="8:9" ht="16.5" x14ac:dyDescent="0.25">
      <c r="H36" s="14"/>
      <c r="I36" s="14"/>
    </row>
    <row r="37" spans="8:9" ht="16.5" x14ac:dyDescent="0.25">
      <c r="H37" s="14"/>
      <c r="I37" s="14"/>
    </row>
    <row r="38" spans="8:9" ht="16.5" x14ac:dyDescent="0.25">
      <c r="H38" s="14"/>
      <c r="I38" s="14"/>
    </row>
    <row r="39" spans="8:9" ht="16.5" x14ac:dyDescent="0.25">
      <c r="H39" s="14"/>
      <c r="I39" s="14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5"/>
  <sheetViews>
    <sheetView zoomScale="115" zoomScaleNormal="115" workbookViewId="0">
      <selection activeCell="C2" sqref="C2"/>
    </sheetView>
  </sheetViews>
  <sheetFormatPr defaultRowHeight="15" x14ac:dyDescent="0.25"/>
  <sheetData>
    <row r="1" spans="1:11" x14ac:dyDescent="0.25">
      <c r="A1" s="20" t="s">
        <v>19</v>
      </c>
      <c r="G1" s="20" t="s">
        <v>26</v>
      </c>
    </row>
    <row r="2" spans="1:11" x14ac:dyDescent="0.25">
      <c r="A2" t="s">
        <v>20</v>
      </c>
      <c r="B2">
        <v>1</v>
      </c>
      <c r="C2" t="s">
        <v>13</v>
      </c>
      <c r="D2">
        <v>61.53</v>
      </c>
      <c r="E2" s="3">
        <f>D2*10.764</f>
        <v>662.30891999999994</v>
      </c>
      <c r="G2" t="s">
        <v>23</v>
      </c>
      <c r="H2">
        <v>61.53</v>
      </c>
      <c r="I2" s="3">
        <f t="shared" ref="I2" si="0">H2*10.764</f>
        <v>662.30891999999994</v>
      </c>
    </row>
    <row r="3" spans="1:11" x14ac:dyDescent="0.25">
      <c r="B3">
        <v>2</v>
      </c>
      <c r="C3" t="s">
        <v>13</v>
      </c>
      <c r="D3">
        <v>61.53</v>
      </c>
      <c r="E3" s="3">
        <f>D3*10.764</f>
        <v>662.30891999999994</v>
      </c>
    </row>
    <row r="4" spans="1:11" x14ac:dyDescent="0.25">
      <c r="G4" s="20" t="s">
        <v>27</v>
      </c>
    </row>
    <row r="5" spans="1:11" x14ac:dyDescent="0.25">
      <c r="A5" s="20" t="s">
        <v>25</v>
      </c>
      <c r="G5" t="s">
        <v>23</v>
      </c>
      <c r="H5">
        <v>61.15</v>
      </c>
      <c r="I5" s="3">
        <f t="shared" ref="I5" si="1">H5*10.764</f>
        <v>658.21859999999992</v>
      </c>
    </row>
    <row r="6" spans="1:11" x14ac:dyDescent="0.25">
      <c r="A6" t="s">
        <v>20</v>
      </c>
      <c r="B6">
        <v>1</v>
      </c>
      <c r="C6" t="s">
        <v>13</v>
      </c>
      <c r="D6">
        <v>61.53</v>
      </c>
      <c r="E6" s="3">
        <f t="shared" ref="E6:E7" si="2">D6*10.764</f>
        <v>662.30891999999994</v>
      </c>
    </row>
    <row r="7" spans="1:11" ht="15.75" thickBot="1" x14ac:dyDescent="0.3">
      <c r="B7">
        <v>2</v>
      </c>
      <c r="C7" t="s">
        <v>13</v>
      </c>
      <c r="D7">
        <v>61.53</v>
      </c>
      <c r="E7" s="3">
        <f t="shared" si="2"/>
        <v>662.30891999999994</v>
      </c>
      <c r="G7" s="20" t="s">
        <v>28</v>
      </c>
    </row>
    <row r="8" spans="1:11" ht="17.25" thickBot="1" x14ac:dyDescent="0.3">
      <c r="E8" s="3"/>
      <c r="G8">
        <v>3</v>
      </c>
      <c r="H8">
        <v>41.37</v>
      </c>
      <c r="I8" s="3">
        <f t="shared" ref="I8" si="3">H8*10.764</f>
        <v>445.30667999999997</v>
      </c>
      <c r="K8" s="22"/>
    </row>
    <row r="9" spans="1:11" ht="16.5" x14ac:dyDescent="0.25">
      <c r="A9" s="20" t="s">
        <v>32</v>
      </c>
      <c r="E9" s="3"/>
      <c r="K9" s="23"/>
    </row>
    <row r="10" spans="1:11" ht="16.5" x14ac:dyDescent="0.25">
      <c r="A10" t="s">
        <v>20</v>
      </c>
      <c r="B10">
        <v>1</v>
      </c>
      <c r="C10" t="s">
        <v>13</v>
      </c>
      <c r="D10">
        <v>61.15</v>
      </c>
      <c r="E10" s="3">
        <f t="shared" ref="E10:E11" si="4">D10*10.764</f>
        <v>658.21859999999992</v>
      </c>
      <c r="G10" s="20" t="s">
        <v>29</v>
      </c>
      <c r="K10" s="23"/>
    </row>
    <row r="11" spans="1:11" ht="16.5" x14ac:dyDescent="0.25">
      <c r="B11">
        <v>2</v>
      </c>
      <c r="C11" t="s">
        <v>13</v>
      </c>
      <c r="D11">
        <v>61.15</v>
      </c>
      <c r="E11" s="3">
        <f t="shared" si="4"/>
        <v>658.21859999999992</v>
      </c>
      <c r="G11">
        <v>2</v>
      </c>
      <c r="H11">
        <v>75.36</v>
      </c>
      <c r="I11" s="3">
        <f t="shared" ref="I11:I12" si="5">H11*10.764</f>
        <v>811.17503999999997</v>
      </c>
      <c r="K11" s="23"/>
    </row>
    <row r="12" spans="1:11" ht="16.5" x14ac:dyDescent="0.25">
      <c r="E12" s="3"/>
      <c r="G12">
        <v>3</v>
      </c>
      <c r="H12">
        <v>41.13</v>
      </c>
      <c r="I12" s="3">
        <f t="shared" si="5"/>
        <v>442.72332</v>
      </c>
      <c r="K12" s="23"/>
    </row>
    <row r="13" spans="1:11" ht="16.5" x14ac:dyDescent="0.25">
      <c r="E13" s="3"/>
      <c r="K13" s="23"/>
    </row>
    <row r="14" spans="1:11" x14ac:dyDescent="0.25">
      <c r="A14" s="20" t="s">
        <v>24</v>
      </c>
      <c r="E14" s="3"/>
      <c r="G14" s="20" t="s">
        <v>30</v>
      </c>
    </row>
    <row r="15" spans="1:11" x14ac:dyDescent="0.25">
      <c r="A15" t="s">
        <v>21</v>
      </c>
      <c r="B15">
        <v>1</v>
      </c>
      <c r="C15" t="s">
        <v>13</v>
      </c>
      <c r="D15">
        <v>61.15</v>
      </c>
      <c r="E15" s="3">
        <f t="shared" ref="E15:E17" si="6">D15*10.764</f>
        <v>658.21859999999992</v>
      </c>
      <c r="G15">
        <v>2</v>
      </c>
      <c r="H15">
        <v>68.040000000000006</v>
      </c>
      <c r="I15" s="3">
        <f t="shared" ref="I15:I16" si="7">H15*10.764</f>
        <v>732.38256000000001</v>
      </c>
    </row>
    <row r="16" spans="1:11" x14ac:dyDescent="0.25">
      <c r="B16">
        <v>2</v>
      </c>
      <c r="C16" t="s">
        <v>13</v>
      </c>
      <c r="D16">
        <v>61.15</v>
      </c>
      <c r="E16" s="3">
        <f t="shared" si="6"/>
        <v>658.21859999999992</v>
      </c>
      <c r="G16">
        <v>3</v>
      </c>
      <c r="H16">
        <v>41.13</v>
      </c>
      <c r="I16" s="3">
        <f t="shared" si="7"/>
        <v>442.72332</v>
      </c>
    </row>
    <row r="17" spans="1:5" x14ac:dyDescent="0.25">
      <c r="B17">
        <v>3</v>
      </c>
      <c r="C17" t="s">
        <v>22</v>
      </c>
      <c r="D17">
        <v>41.37</v>
      </c>
      <c r="E17" s="3">
        <f t="shared" si="6"/>
        <v>445.30667999999997</v>
      </c>
    </row>
    <row r="18" spans="1:5" x14ac:dyDescent="0.25">
      <c r="E18" s="3"/>
    </row>
    <row r="19" spans="1:5" x14ac:dyDescent="0.25">
      <c r="A19" s="20" t="s">
        <v>33</v>
      </c>
    </row>
    <row r="20" spans="1:5" x14ac:dyDescent="0.25">
      <c r="A20" t="s">
        <v>20</v>
      </c>
      <c r="B20">
        <v>2</v>
      </c>
      <c r="C20" t="s">
        <v>16</v>
      </c>
      <c r="D20" s="16">
        <v>75.36</v>
      </c>
      <c r="E20" s="3">
        <f t="shared" ref="E20:E21" si="8">D20*10.764</f>
        <v>811.17503999999997</v>
      </c>
    </row>
    <row r="21" spans="1:5" x14ac:dyDescent="0.25">
      <c r="B21">
        <v>3</v>
      </c>
      <c r="C21" t="s">
        <v>22</v>
      </c>
      <c r="D21">
        <v>41.13</v>
      </c>
      <c r="E21" s="3">
        <f t="shared" si="8"/>
        <v>442.72332</v>
      </c>
    </row>
    <row r="23" spans="1:5" x14ac:dyDescent="0.25">
      <c r="A23" s="20" t="s">
        <v>31</v>
      </c>
    </row>
    <row r="24" spans="1:5" x14ac:dyDescent="0.25">
      <c r="A24" t="s">
        <v>21</v>
      </c>
      <c r="B24">
        <v>2</v>
      </c>
      <c r="C24" t="s">
        <v>16</v>
      </c>
      <c r="D24">
        <v>68.040000000000006</v>
      </c>
      <c r="E24" s="3">
        <f>D24*10.764</f>
        <v>732.38256000000001</v>
      </c>
    </row>
    <row r="25" spans="1:5" x14ac:dyDescent="0.25">
      <c r="B25">
        <v>3</v>
      </c>
      <c r="C25" t="s">
        <v>22</v>
      </c>
      <c r="D25">
        <v>41.13</v>
      </c>
      <c r="E25" s="3">
        <f>D25*10.764</f>
        <v>442.72332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38A97-B405-43D9-98F8-7FA94480B65F}">
  <dimension ref="A1:L12"/>
  <sheetViews>
    <sheetView tabSelected="1" workbookViewId="0">
      <selection activeCell="D12" sqref="D12"/>
    </sheetView>
  </sheetViews>
  <sheetFormatPr defaultRowHeight="15" x14ac:dyDescent="0.25"/>
  <cols>
    <col min="4" max="4" width="14.28515625" bestFit="1" customWidth="1"/>
    <col min="5" max="5" width="12.5703125" bestFit="1" customWidth="1"/>
  </cols>
  <sheetData>
    <row r="1" spans="1:12" x14ac:dyDescent="0.25">
      <c r="B1" t="s">
        <v>35</v>
      </c>
    </row>
    <row r="3" spans="1:12" x14ac:dyDescent="0.25">
      <c r="B3">
        <v>1502</v>
      </c>
      <c r="C3">
        <v>68.040000000000006</v>
      </c>
      <c r="D3">
        <f>C3*10.764</f>
        <v>732.38256000000001</v>
      </c>
      <c r="E3" s="28">
        <v>9900000</v>
      </c>
      <c r="F3">
        <f>E3/D3</f>
        <v>13517.525594820281</v>
      </c>
      <c r="H3">
        <v>594000</v>
      </c>
      <c r="I3">
        <v>30000</v>
      </c>
      <c r="J3">
        <f>E3+H3+I3</f>
        <v>10524000</v>
      </c>
      <c r="L3">
        <f>J3/D3</f>
        <v>14369.539329281681</v>
      </c>
    </row>
    <row r="8" spans="1:12" x14ac:dyDescent="0.25">
      <c r="B8" t="s">
        <v>36</v>
      </c>
    </row>
    <row r="9" spans="1:12" x14ac:dyDescent="0.25">
      <c r="B9" t="s">
        <v>7</v>
      </c>
    </row>
    <row r="10" spans="1:12" x14ac:dyDescent="0.25">
      <c r="B10">
        <v>85.69</v>
      </c>
      <c r="C10">
        <f>B10*10.764</f>
        <v>922.3671599999999</v>
      </c>
      <c r="D10" s="28">
        <v>20397703</v>
      </c>
      <c r="E10">
        <f>D10/C10</f>
        <v>22114.515655566058</v>
      </c>
    </row>
    <row r="11" spans="1:12" x14ac:dyDescent="0.25">
      <c r="B11">
        <v>85.69</v>
      </c>
      <c r="C11">
        <f>B11*10.764</f>
        <v>922.3671599999999</v>
      </c>
      <c r="D11" s="28">
        <v>19775351</v>
      </c>
      <c r="E11">
        <f>D11/C11</f>
        <v>21439.782179582373</v>
      </c>
    </row>
    <row r="12" spans="1:12" x14ac:dyDescent="0.25">
      <c r="A12">
        <f>66.58*10.764</f>
        <v>716.66711999999995</v>
      </c>
      <c r="D12" s="28">
        <v>13385714</v>
      </c>
      <c r="E12">
        <f>D12/A12</f>
        <v>18677.728650366993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7DC0E-0E31-4C24-BAF8-64812B5A97AC}">
  <dimension ref="A1"/>
  <sheetViews>
    <sheetView topLeftCell="A364" workbookViewId="0">
      <selection activeCell="A393" sqref="A39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3270C-4B12-4A91-8181-750449DAF6E6}">
  <dimension ref="A1"/>
  <sheetViews>
    <sheetView topLeftCell="K1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Abrol Signature</vt:lpstr>
      <vt:lpstr>Total</vt:lpstr>
      <vt:lpstr>RERA</vt:lpstr>
      <vt:lpstr>Typical Floor</vt:lpstr>
      <vt:lpstr>IGR</vt:lpstr>
      <vt:lpstr>Rates</vt:lpstr>
      <vt:lpstr>RR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2024-02-01T09:10:15Z</dcterms:modified>
</cp:coreProperties>
</file>