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ARQUIS RESIDENCES PHASE 1 &amp; 2\"/>
    </mc:Choice>
  </mc:AlternateContent>
  <xr:revisionPtr revIDLastSave="0" documentId="13_ncr:1_{5CDBCFC7-3D10-42A1-9D2D-F7A1FCC3B6E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hase 2- Wing B" sheetId="87" r:id="rId1"/>
    <sheet name="Phase 2- Wing C" sheetId="96" r:id="rId2"/>
    <sheet name="Total" sheetId="79" r:id="rId3"/>
    <sheet name="RERA" sheetId="80" r:id="rId4"/>
    <sheet name="Typical Floor" sheetId="85" r:id="rId5"/>
    <sheet name="IGR" sheetId="94" r:id="rId6"/>
    <sheet name="Rates" sheetId="93" r:id="rId7"/>
    <sheet name="RR" sheetId="95" r:id="rId8"/>
  </sheets>
  <definedNames>
    <definedName name="_xlnm._FilterDatabase" localSheetId="0" hidden="1">'Phase 2- Wing B'!$D$2:$D$95</definedName>
  </definedNames>
  <calcPr calcId="191029"/>
</workbook>
</file>

<file path=xl/calcChain.xml><?xml version="1.0" encoding="utf-8"?>
<calcChain xmlns="http://schemas.openxmlformats.org/spreadsheetml/2006/main">
  <c r="M95" i="96" l="1"/>
  <c r="J95" i="96"/>
  <c r="K95" i="96"/>
  <c r="E95" i="96"/>
  <c r="F95" i="96"/>
  <c r="G95" i="96"/>
  <c r="H95" i="96"/>
  <c r="K3" i="96"/>
  <c r="K4" i="96"/>
  <c r="K5" i="96"/>
  <c r="K6" i="96"/>
  <c r="K7" i="96"/>
  <c r="K8" i="96"/>
  <c r="K9" i="96"/>
  <c r="K10" i="96"/>
  <c r="K11" i="96"/>
  <c r="K12" i="96"/>
  <c r="K13" i="96"/>
  <c r="K14" i="96"/>
  <c r="K15" i="96"/>
  <c r="K16" i="96"/>
  <c r="K17" i="96"/>
  <c r="K18" i="96"/>
  <c r="K19" i="96"/>
  <c r="K20" i="96"/>
  <c r="K21" i="96"/>
  <c r="K22" i="96"/>
  <c r="K23" i="96"/>
  <c r="K24" i="96"/>
  <c r="K25" i="96"/>
  <c r="K26" i="96"/>
  <c r="K27" i="96"/>
  <c r="K28" i="96"/>
  <c r="K29" i="96"/>
  <c r="K30" i="96"/>
  <c r="K31" i="96"/>
  <c r="K32" i="96"/>
  <c r="K33" i="96"/>
  <c r="K34" i="96"/>
  <c r="K35" i="96"/>
  <c r="K36" i="96"/>
  <c r="K37" i="96"/>
  <c r="K38" i="96"/>
  <c r="K39" i="96"/>
  <c r="K40" i="96"/>
  <c r="K41" i="96"/>
  <c r="K42" i="96"/>
  <c r="K43" i="96"/>
  <c r="K44" i="96"/>
  <c r="K45" i="96"/>
  <c r="K46" i="96"/>
  <c r="K47" i="96"/>
  <c r="K48" i="96"/>
  <c r="K49" i="96"/>
  <c r="K50" i="96"/>
  <c r="K51" i="96"/>
  <c r="K52" i="96"/>
  <c r="K53" i="96"/>
  <c r="K54" i="96"/>
  <c r="K55" i="96"/>
  <c r="K56" i="96"/>
  <c r="K57" i="96"/>
  <c r="K58" i="96"/>
  <c r="K59" i="96"/>
  <c r="K60" i="96"/>
  <c r="K61" i="96"/>
  <c r="K62" i="96"/>
  <c r="K63" i="96"/>
  <c r="K64" i="96"/>
  <c r="K65" i="96"/>
  <c r="K66" i="96"/>
  <c r="K67" i="96"/>
  <c r="K68" i="96"/>
  <c r="K69" i="96"/>
  <c r="K70" i="96"/>
  <c r="K71" i="96"/>
  <c r="K72" i="96"/>
  <c r="K73" i="96"/>
  <c r="K74" i="96"/>
  <c r="K75" i="96"/>
  <c r="K76" i="96"/>
  <c r="K77" i="96"/>
  <c r="K78" i="96"/>
  <c r="K79" i="96"/>
  <c r="K80" i="96"/>
  <c r="K81" i="96"/>
  <c r="K82" i="96"/>
  <c r="K83" i="96"/>
  <c r="K84" i="96"/>
  <c r="K85" i="96"/>
  <c r="K86" i="96"/>
  <c r="K87" i="96"/>
  <c r="K88" i="96"/>
  <c r="K89" i="96"/>
  <c r="K90" i="96"/>
  <c r="K91" i="96"/>
  <c r="K92" i="96"/>
  <c r="K93" i="96"/>
  <c r="K94" i="96"/>
  <c r="K2" i="96"/>
  <c r="K3" i="87"/>
  <c r="K4" i="87"/>
  <c r="K5" i="87"/>
  <c r="K6" i="87"/>
  <c r="K7" i="87"/>
  <c r="K8" i="87"/>
  <c r="K9" i="87"/>
  <c r="K10" i="87"/>
  <c r="K11" i="87"/>
  <c r="K12" i="87"/>
  <c r="K13" i="87"/>
  <c r="K14" i="87"/>
  <c r="K15" i="87"/>
  <c r="K16" i="87"/>
  <c r="K17" i="87"/>
  <c r="K18" i="87"/>
  <c r="K19" i="87"/>
  <c r="K20" i="87"/>
  <c r="K21" i="87"/>
  <c r="K22" i="87"/>
  <c r="K23" i="87"/>
  <c r="K24" i="87"/>
  <c r="K25" i="87"/>
  <c r="K26" i="87"/>
  <c r="K27" i="87"/>
  <c r="K28" i="87"/>
  <c r="K29" i="87"/>
  <c r="K30" i="87"/>
  <c r="K31" i="87"/>
  <c r="K32" i="87"/>
  <c r="K33" i="87"/>
  <c r="K34" i="87"/>
  <c r="K35" i="87"/>
  <c r="K36" i="87"/>
  <c r="K37" i="87"/>
  <c r="K38" i="87"/>
  <c r="K39" i="87"/>
  <c r="K40" i="87"/>
  <c r="K41" i="87"/>
  <c r="K42" i="87"/>
  <c r="K43" i="87"/>
  <c r="K44" i="87"/>
  <c r="K45" i="87"/>
  <c r="K46" i="87"/>
  <c r="K47" i="87"/>
  <c r="K48" i="87"/>
  <c r="K49" i="87"/>
  <c r="K50" i="87"/>
  <c r="K51" i="87"/>
  <c r="K52" i="87"/>
  <c r="K53" i="87"/>
  <c r="K54" i="87"/>
  <c r="K55" i="87"/>
  <c r="K56" i="87"/>
  <c r="K57" i="87"/>
  <c r="K58" i="87"/>
  <c r="K59" i="87"/>
  <c r="K60" i="87"/>
  <c r="K61" i="87"/>
  <c r="K62" i="87"/>
  <c r="K63" i="87"/>
  <c r="K64" i="87"/>
  <c r="K65" i="87"/>
  <c r="K66" i="87"/>
  <c r="K67" i="87"/>
  <c r="K68" i="87"/>
  <c r="K69" i="87"/>
  <c r="K70" i="87"/>
  <c r="K71" i="87"/>
  <c r="K72" i="87"/>
  <c r="K73" i="87"/>
  <c r="K74" i="87"/>
  <c r="K75" i="87"/>
  <c r="K76" i="87"/>
  <c r="K77" i="87"/>
  <c r="K78" i="87"/>
  <c r="K79" i="87"/>
  <c r="K80" i="87"/>
  <c r="K81" i="87"/>
  <c r="K82" i="87"/>
  <c r="K83" i="87"/>
  <c r="K84" i="87"/>
  <c r="K85" i="87"/>
  <c r="K86" i="87"/>
  <c r="K87" i="87"/>
  <c r="K88" i="87"/>
  <c r="K89" i="87"/>
  <c r="K90" i="87"/>
  <c r="K91" i="87"/>
  <c r="K92" i="87"/>
  <c r="K93" i="87"/>
  <c r="K94" i="87"/>
  <c r="K2" i="87"/>
  <c r="E95" i="87"/>
  <c r="F95" i="87"/>
  <c r="G95" i="87"/>
  <c r="H95" i="87"/>
  <c r="H3" i="87"/>
  <c r="H4" i="87"/>
  <c r="H5" i="87"/>
  <c r="H6" i="87"/>
  <c r="H7" i="87"/>
  <c r="H8" i="87"/>
  <c r="H9" i="87"/>
  <c r="H10" i="87"/>
  <c r="H11" i="87"/>
  <c r="H12" i="87"/>
  <c r="H13" i="87"/>
  <c r="H14" i="87"/>
  <c r="H15" i="87"/>
  <c r="H16" i="87"/>
  <c r="H17" i="87"/>
  <c r="H18" i="87"/>
  <c r="H19" i="87"/>
  <c r="H20" i="87"/>
  <c r="H21" i="87"/>
  <c r="H22" i="87"/>
  <c r="H23" i="87"/>
  <c r="H24" i="87"/>
  <c r="H25" i="87"/>
  <c r="H26" i="87"/>
  <c r="H27" i="87"/>
  <c r="H28" i="87"/>
  <c r="H29" i="87"/>
  <c r="H30" i="87"/>
  <c r="H31" i="87"/>
  <c r="H32" i="87"/>
  <c r="H33" i="87"/>
  <c r="H34" i="87"/>
  <c r="H35" i="87"/>
  <c r="H36" i="87"/>
  <c r="H37" i="87"/>
  <c r="H38" i="87"/>
  <c r="H39" i="87"/>
  <c r="H40" i="87"/>
  <c r="H41" i="87"/>
  <c r="H42" i="87"/>
  <c r="H43" i="87"/>
  <c r="H44" i="87"/>
  <c r="H45" i="87"/>
  <c r="H46" i="87"/>
  <c r="H47" i="87"/>
  <c r="H48" i="87"/>
  <c r="H49" i="87"/>
  <c r="H50" i="87"/>
  <c r="H51" i="87"/>
  <c r="H52" i="87"/>
  <c r="H53" i="87"/>
  <c r="H54" i="87"/>
  <c r="H55" i="87"/>
  <c r="H56" i="87"/>
  <c r="H57" i="87"/>
  <c r="H58" i="87"/>
  <c r="H59" i="87"/>
  <c r="H60" i="87"/>
  <c r="H61" i="87"/>
  <c r="H62" i="87"/>
  <c r="H63" i="87"/>
  <c r="H64" i="87"/>
  <c r="H65" i="87"/>
  <c r="H66" i="87"/>
  <c r="H67" i="87"/>
  <c r="H68" i="87"/>
  <c r="H69" i="87"/>
  <c r="H70" i="87"/>
  <c r="H71" i="87"/>
  <c r="H72" i="87"/>
  <c r="H73" i="87"/>
  <c r="H74" i="87"/>
  <c r="H75" i="87"/>
  <c r="H76" i="87"/>
  <c r="H77" i="87"/>
  <c r="H78" i="87"/>
  <c r="H79" i="87"/>
  <c r="H80" i="87"/>
  <c r="H81" i="87"/>
  <c r="H82" i="87"/>
  <c r="H83" i="87"/>
  <c r="H84" i="87"/>
  <c r="H85" i="87"/>
  <c r="H86" i="87"/>
  <c r="H87" i="87"/>
  <c r="H88" i="87"/>
  <c r="H89" i="87"/>
  <c r="H90" i="87"/>
  <c r="H91" i="87"/>
  <c r="H92" i="87"/>
  <c r="H93" i="87"/>
  <c r="H94" i="87"/>
  <c r="G3" i="96"/>
  <c r="G4" i="96"/>
  <c r="G5" i="96"/>
  <c r="M5" i="96" s="1"/>
  <c r="G6" i="96"/>
  <c r="G7" i="96"/>
  <c r="G8" i="96"/>
  <c r="G9" i="96"/>
  <c r="G10" i="96"/>
  <c r="G11" i="96"/>
  <c r="G12" i="96"/>
  <c r="G13" i="96"/>
  <c r="G14" i="96"/>
  <c r="G15" i="96"/>
  <c r="G16" i="96"/>
  <c r="G17" i="96"/>
  <c r="G18" i="96"/>
  <c r="H18" i="96" s="1"/>
  <c r="G19" i="96"/>
  <c r="G20" i="96"/>
  <c r="G21" i="96"/>
  <c r="G22" i="96"/>
  <c r="G23" i="96"/>
  <c r="G24" i="96"/>
  <c r="G25" i="96"/>
  <c r="G26" i="96"/>
  <c r="M26" i="96" s="1"/>
  <c r="G27" i="96"/>
  <c r="G28" i="96"/>
  <c r="G29" i="96"/>
  <c r="G30" i="96"/>
  <c r="G31" i="96"/>
  <c r="G32" i="96"/>
  <c r="G33" i="96"/>
  <c r="G34" i="96"/>
  <c r="M34" i="96" s="1"/>
  <c r="G35" i="96"/>
  <c r="G36" i="96"/>
  <c r="G37" i="96"/>
  <c r="G38" i="96"/>
  <c r="M38" i="96" s="1"/>
  <c r="G39" i="96"/>
  <c r="G40" i="96"/>
  <c r="G41" i="96"/>
  <c r="G42" i="96"/>
  <c r="G43" i="96"/>
  <c r="G44" i="96"/>
  <c r="G45" i="96"/>
  <c r="G46" i="96"/>
  <c r="H46" i="96" s="1"/>
  <c r="G47" i="96"/>
  <c r="G48" i="96"/>
  <c r="G49" i="96"/>
  <c r="G50" i="96"/>
  <c r="G51" i="96"/>
  <c r="G52" i="96"/>
  <c r="G53" i="96"/>
  <c r="H53" i="96" s="1"/>
  <c r="G54" i="96"/>
  <c r="H54" i="96" s="1"/>
  <c r="G55" i="96"/>
  <c r="G56" i="96"/>
  <c r="G57" i="96"/>
  <c r="H57" i="96" s="1"/>
  <c r="G58" i="96"/>
  <c r="G59" i="96"/>
  <c r="G60" i="96"/>
  <c r="G61" i="96"/>
  <c r="H61" i="96" s="1"/>
  <c r="G62" i="96"/>
  <c r="M62" i="96" s="1"/>
  <c r="G63" i="96"/>
  <c r="G64" i="96"/>
  <c r="H64" i="96" s="1"/>
  <c r="G65" i="96"/>
  <c r="H65" i="96" s="1"/>
  <c r="G66" i="96"/>
  <c r="G67" i="96"/>
  <c r="G68" i="96"/>
  <c r="G69" i="96"/>
  <c r="G70" i="96"/>
  <c r="G71" i="96"/>
  <c r="G72" i="96"/>
  <c r="M72" i="96" s="1"/>
  <c r="G73" i="96"/>
  <c r="M73" i="96" s="1"/>
  <c r="G74" i="96"/>
  <c r="G75" i="96"/>
  <c r="G76" i="96"/>
  <c r="G77" i="96"/>
  <c r="G78" i="96"/>
  <c r="H78" i="96" s="1"/>
  <c r="G79" i="96"/>
  <c r="G80" i="96"/>
  <c r="G81" i="96"/>
  <c r="H81" i="96" s="1"/>
  <c r="G82" i="96"/>
  <c r="G83" i="96"/>
  <c r="G84" i="96"/>
  <c r="G85" i="96"/>
  <c r="G86" i="96"/>
  <c r="G87" i="96"/>
  <c r="G88" i="96"/>
  <c r="G89" i="96"/>
  <c r="H89" i="96" s="1"/>
  <c r="G90" i="96"/>
  <c r="M90" i="96" s="1"/>
  <c r="G91" i="96"/>
  <c r="G92" i="96"/>
  <c r="G93" i="96"/>
  <c r="M93" i="96" s="1"/>
  <c r="G94" i="96"/>
  <c r="G3" i="87"/>
  <c r="G4" i="87"/>
  <c r="G5" i="87"/>
  <c r="J5" i="87" s="1"/>
  <c r="G6" i="87"/>
  <c r="G7" i="87"/>
  <c r="G8" i="87"/>
  <c r="G9" i="87"/>
  <c r="J9" i="87" s="1"/>
  <c r="G10" i="87"/>
  <c r="G11" i="87"/>
  <c r="G12" i="87"/>
  <c r="G13" i="87"/>
  <c r="J13" i="87" s="1"/>
  <c r="G14" i="87"/>
  <c r="G15" i="87"/>
  <c r="G16" i="87"/>
  <c r="G17" i="87"/>
  <c r="J17" i="87" s="1"/>
  <c r="G18" i="87"/>
  <c r="G19" i="87"/>
  <c r="G20" i="87"/>
  <c r="G21" i="87"/>
  <c r="J21" i="87" s="1"/>
  <c r="G22" i="87"/>
  <c r="G23" i="87"/>
  <c r="G24" i="87"/>
  <c r="G25" i="87"/>
  <c r="J25" i="87" s="1"/>
  <c r="G26" i="87"/>
  <c r="G27" i="87"/>
  <c r="G28" i="87"/>
  <c r="G29" i="87"/>
  <c r="J29" i="87" s="1"/>
  <c r="G30" i="87"/>
  <c r="G31" i="87"/>
  <c r="G32" i="87"/>
  <c r="G33" i="87"/>
  <c r="J33" i="87" s="1"/>
  <c r="G34" i="87"/>
  <c r="G35" i="87"/>
  <c r="G36" i="87"/>
  <c r="G37" i="87"/>
  <c r="J37" i="87" s="1"/>
  <c r="G38" i="87"/>
  <c r="G39" i="87"/>
  <c r="G40" i="87"/>
  <c r="G41" i="87"/>
  <c r="J41" i="87" s="1"/>
  <c r="G42" i="87"/>
  <c r="G43" i="87"/>
  <c r="G44" i="87"/>
  <c r="G45" i="87"/>
  <c r="J45" i="87" s="1"/>
  <c r="G46" i="87"/>
  <c r="G47" i="87"/>
  <c r="G48" i="87"/>
  <c r="G49" i="87"/>
  <c r="J49" i="87" s="1"/>
  <c r="G50" i="87"/>
  <c r="G51" i="87"/>
  <c r="G52" i="87"/>
  <c r="G53" i="87"/>
  <c r="J53" i="87" s="1"/>
  <c r="G54" i="87"/>
  <c r="G55" i="87"/>
  <c r="G56" i="87"/>
  <c r="G57" i="87"/>
  <c r="J57" i="87" s="1"/>
  <c r="G58" i="87"/>
  <c r="G59" i="87"/>
  <c r="G60" i="87"/>
  <c r="G61" i="87"/>
  <c r="J61" i="87" s="1"/>
  <c r="G62" i="87"/>
  <c r="G63" i="87"/>
  <c r="G64" i="87"/>
  <c r="G65" i="87"/>
  <c r="J65" i="87" s="1"/>
  <c r="G66" i="87"/>
  <c r="G67" i="87"/>
  <c r="G68" i="87"/>
  <c r="G69" i="87"/>
  <c r="J69" i="87" s="1"/>
  <c r="G70" i="87"/>
  <c r="G71" i="87"/>
  <c r="G72" i="87"/>
  <c r="G73" i="87"/>
  <c r="J73" i="87" s="1"/>
  <c r="G74" i="87"/>
  <c r="G75" i="87"/>
  <c r="G76" i="87"/>
  <c r="G77" i="87"/>
  <c r="M77" i="87" s="1"/>
  <c r="G78" i="87"/>
  <c r="G79" i="87"/>
  <c r="G80" i="87"/>
  <c r="G81" i="87"/>
  <c r="M81" i="87" s="1"/>
  <c r="G82" i="87"/>
  <c r="G83" i="87"/>
  <c r="G84" i="87"/>
  <c r="G85" i="87"/>
  <c r="M85" i="87" s="1"/>
  <c r="G86" i="87"/>
  <c r="G87" i="87"/>
  <c r="G88" i="87"/>
  <c r="G89" i="87"/>
  <c r="M89" i="87" s="1"/>
  <c r="G90" i="87"/>
  <c r="G91" i="87"/>
  <c r="G92" i="87"/>
  <c r="G93" i="87"/>
  <c r="M93" i="87" s="1"/>
  <c r="G94" i="87"/>
  <c r="J4" i="87"/>
  <c r="J6" i="87"/>
  <c r="J7" i="87"/>
  <c r="J8" i="87"/>
  <c r="J10" i="87"/>
  <c r="J11" i="87"/>
  <c r="J12" i="87"/>
  <c r="J14" i="87"/>
  <c r="J15" i="87"/>
  <c r="J16" i="87"/>
  <c r="J18" i="87"/>
  <c r="J19" i="87"/>
  <c r="J20" i="87"/>
  <c r="J22" i="87"/>
  <c r="J23" i="87"/>
  <c r="J24" i="87"/>
  <c r="J26" i="87"/>
  <c r="J27" i="87"/>
  <c r="J28" i="87"/>
  <c r="J30" i="87"/>
  <c r="J31" i="87"/>
  <c r="J32" i="87"/>
  <c r="J34" i="87"/>
  <c r="J35" i="87"/>
  <c r="J36" i="87"/>
  <c r="J38" i="87"/>
  <c r="J39" i="87"/>
  <c r="J40" i="87"/>
  <c r="J42" i="87"/>
  <c r="J43" i="87"/>
  <c r="J44" i="87"/>
  <c r="J46" i="87"/>
  <c r="J47" i="87"/>
  <c r="J48" i="87"/>
  <c r="J50" i="87"/>
  <c r="J51" i="87"/>
  <c r="J52" i="87"/>
  <c r="J54" i="87"/>
  <c r="J55" i="87"/>
  <c r="J56" i="87"/>
  <c r="J58" i="87"/>
  <c r="J59" i="87"/>
  <c r="J60" i="87"/>
  <c r="J62" i="87"/>
  <c r="J63" i="87"/>
  <c r="J64" i="87"/>
  <c r="J66" i="87"/>
  <c r="J67" i="87"/>
  <c r="J68" i="87"/>
  <c r="J70" i="87"/>
  <c r="J71" i="87"/>
  <c r="J72" i="87"/>
  <c r="J74" i="87"/>
  <c r="J75" i="87"/>
  <c r="J76" i="87"/>
  <c r="J78" i="87"/>
  <c r="J79" i="87"/>
  <c r="J80" i="87"/>
  <c r="J82" i="87"/>
  <c r="J83" i="87"/>
  <c r="J84" i="87"/>
  <c r="J86" i="87"/>
  <c r="J87" i="87"/>
  <c r="J88" i="87"/>
  <c r="J90" i="87"/>
  <c r="J91" i="87"/>
  <c r="J92" i="87"/>
  <c r="J94" i="87"/>
  <c r="J3" i="87"/>
  <c r="P3" i="87"/>
  <c r="Q3" i="87" s="1"/>
  <c r="P4" i="87"/>
  <c r="Q4" i="87" s="1"/>
  <c r="P6" i="87"/>
  <c r="Q6" i="87" s="1"/>
  <c r="P7" i="87"/>
  <c r="Q7" i="87" s="1"/>
  <c r="P8" i="87"/>
  <c r="Q8" i="87"/>
  <c r="P10" i="87"/>
  <c r="Q10" i="87" s="1"/>
  <c r="P11" i="87"/>
  <c r="Q11" i="87" s="1"/>
  <c r="P12" i="87"/>
  <c r="Q12" i="87" s="1"/>
  <c r="P14" i="87"/>
  <c r="Q14" i="87" s="1"/>
  <c r="P15" i="87"/>
  <c r="Q15" i="87" s="1"/>
  <c r="P16" i="87"/>
  <c r="Q16" i="87"/>
  <c r="P18" i="87"/>
  <c r="Q18" i="87" s="1"/>
  <c r="P19" i="87"/>
  <c r="Q19" i="87" s="1"/>
  <c r="P20" i="87"/>
  <c r="Q20" i="87" s="1"/>
  <c r="P22" i="87"/>
  <c r="Q22" i="87" s="1"/>
  <c r="P23" i="87"/>
  <c r="Q23" i="87" s="1"/>
  <c r="P24" i="87"/>
  <c r="Q24" i="87"/>
  <c r="P26" i="87"/>
  <c r="Q26" i="87" s="1"/>
  <c r="P27" i="87"/>
  <c r="Q27" i="87" s="1"/>
  <c r="P28" i="87"/>
  <c r="Q28" i="87" s="1"/>
  <c r="P30" i="87"/>
  <c r="Q30" i="87" s="1"/>
  <c r="P31" i="87"/>
  <c r="Q31" i="87" s="1"/>
  <c r="P32" i="87"/>
  <c r="Q32" i="87"/>
  <c r="P34" i="87"/>
  <c r="Q34" i="87" s="1"/>
  <c r="P35" i="87"/>
  <c r="Q35" i="87" s="1"/>
  <c r="P36" i="87"/>
  <c r="Q36" i="87" s="1"/>
  <c r="P38" i="87"/>
  <c r="Q38" i="87" s="1"/>
  <c r="P39" i="87"/>
  <c r="Q39" i="87" s="1"/>
  <c r="P40" i="87"/>
  <c r="Q40" i="87"/>
  <c r="P42" i="87"/>
  <c r="Q42" i="87" s="1"/>
  <c r="P43" i="87"/>
  <c r="Q43" i="87" s="1"/>
  <c r="P44" i="87"/>
  <c r="Q44" i="87" s="1"/>
  <c r="P46" i="87"/>
  <c r="Q46" i="87" s="1"/>
  <c r="P47" i="87"/>
  <c r="Q47" i="87" s="1"/>
  <c r="P48" i="87"/>
  <c r="Q48" i="87"/>
  <c r="P50" i="87"/>
  <c r="Q50" i="87" s="1"/>
  <c r="P51" i="87"/>
  <c r="Q51" i="87" s="1"/>
  <c r="P52" i="87"/>
  <c r="Q52" i="87" s="1"/>
  <c r="P54" i="87"/>
  <c r="Q54" i="87" s="1"/>
  <c r="P55" i="87"/>
  <c r="Q55" i="87" s="1"/>
  <c r="P56" i="87"/>
  <c r="Q56" i="87"/>
  <c r="P58" i="87"/>
  <c r="Q58" i="87" s="1"/>
  <c r="P59" i="87"/>
  <c r="Q59" i="87" s="1"/>
  <c r="P60" i="87"/>
  <c r="Q60" i="87" s="1"/>
  <c r="P62" i="87"/>
  <c r="Q62" i="87" s="1"/>
  <c r="P63" i="87"/>
  <c r="Q63" i="87" s="1"/>
  <c r="P64" i="87"/>
  <c r="Q64" i="87"/>
  <c r="P66" i="87"/>
  <c r="Q66" i="87" s="1"/>
  <c r="P67" i="87"/>
  <c r="Q67" i="87" s="1"/>
  <c r="P68" i="87"/>
  <c r="Q68" i="87" s="1"/>
  <c r="P70" i="87"/>
  <c r="Q70" i="87" s="1"/>
  <c r="P71" i="87"/>
  <c r="Q71" i="87" s="1"/>
  <c r="P72" i="87"/>
  <c r="Q72" i="87"/>
  <c r="P74" i="87"/>
  <c r="Q74" i="87" s="1"/>
  <c r="P75" i="87"/>
  <c r="Q75" i="87" s="1"/>
  <c r="P76" i="87"/>
  <c r="Q76" i="87" s="1"/>
  <c r="P78" i="87"/>
  <c r="Q78" i="87" s="1"/>
  <c r="P79" i="87"/>
  <c r="Q79" i="87" s="1"/>
  <c r="P80" i="87"/>
  <c r="Q80" i="87"/>
  <c r="P82" i="87"/>
  <c r="Q82" i="87" s="1"/>
  <c r="P83" i="87"/>
  <c r="Q83" i="87" s="1"/>
  <c r="P84" i="87"/>
  <c r="Q84" i="87" s="1"/>
  <c r="P86" i="87"/>
  <c r="Q86" i="87" s="1"/>
  <c r="P87" i="87"/>
  <c r="Q87" i="87" s="1"/>
  <c r="P88" i="87"/>
  <c r="Q88" i="87"/>
  <c r="P90" i="87"/>
  <c r="Q90" i="87" s="1"/>
  <c r="P91" i="87"/>
  <c r="Q91" i="87" s="1"/>
  <c r="P92" i="87"/>
  <c r="Q92" i="87" s="1"/>
  <c r="P94" i="87"/>
  <c r="Q94" i="87" s="1"/>
  <c r="Q2" i="87"/>
  <c r="P2" i="87"/>
  <c r="J2" i="87"/>
  <c r="F3" i="94"/>
  <c r="S42" i="80"/>
  <c r="R41" i="80"/>
  <c r="R40" i="80"/>
  <c r="R39" i="80"/>
  <c r="R38" i="80"/>
  <c r="S18" i="80"/>
  <c r="R15" i="80"/>
  <c r="R16" i="80"/>
  <c r="R17" i="80"/>
  <c r="R14" i="80"/>
  <c r="E30" i="85"/>
  <c r="E29" i="85"/>
  <c r="E26" i="85"/>
  <c r="E14" i="85"/>
  <c r="E13" i="85"/>
  <c r="E10" i="85"/>
  <c r="E23" i="85"/>
  <c r="E22" i="85"/>
  <c r="E21" i="85"/>
  <c r="E20" i="85"/>
  <c r="E19" i="85"/>
  <c r="E7" i="85"/>
  <c r="E6" i="85"/>
  <c r="E5" i="85"/>
  <c r="F94" i="96"/>
  <c r="E94" i="96"/>
  <c r="H93" i="96"/>
  <c r="F93" i="96"/>
  <c r="E93" i="96"/>
  <c r="M92" i="96"/>
  <c r="F92" i="96"/>
  <c r="E92" i="96"/>
  <c r="H92" i="96" s="1"/>
  <c r="H91" i="96"/>
  <c r="M91" i="96"/>
  <c r="F91" i="96"/>
  <c r="E91" i="96"/>
  <c r="F90" i="96"/>
  <c r="E90" i="96"/>
  <c r="E89" i="96"/>
  <c r="M89" i="96" s="1"/>
  <c r="H88" i="96"/>
  <c r="E88" i="96"/>
  <c r="H87" i="96"/>
  <c r="F87" i="96"/>
  <c r="M87" i="96" s="1"/>
  <c r="E87" i="96"/>
  <c r="F86" i="96"/>
  <c r="E86" i="96"/>
  <c r="H85" i="96"/>
  <c r="M85" i="96"/>
  <c r="F85" i="96"/>
  <c r="E85" i="96"/>
  <c r="H84" i="96"/>
  <c r="E84" i="96"/>
  <c r="M83" i="96"/>
  <c r="H83" i="96"/>
  <c r="E83" i="96"/>
  <c r="F82" i="96"/>
  <c r="E82" i="96"/>
  <c r="F81" i="96"/>
  <c r="E81" i="96"/>
  <c r="M81" i="96" s="1"/>
  <c r="F80" i="96"/>
  <c r="E80" i="96"/>
  <c r="H80" i="96" s="1"/>
  <c r="H79" i="96"/>
  <c r="E79" i="96"/>
  <c r="M79" i="96" s="1"/>
  <c r="E78" i="96"/>
  <c r="H77" i="96"/>
  <c r="F77" i="96"/>
  <c r="M77" i="96" s="1"/>
  <c r="E77" i="96"/>
  <c r="F76" i="96"/>
  <c r="E76" i="96"/>
  <c r="H75" i="96"/>
  <c r="M75" i="96"/>
  <c r="F75" i="96"/>
  <c r="E75" i="96"/>
  <c r="H74" i="96"/>
  <c r="E74" i="96"/>
  <c r="H73" i="96"/>
  <c r="E73" i="96"/>
  <c r="H72" i="96"/>
  <c r="F72" i="96"/>
  <c r="E72" i="96"/>
  <c r="H71" i="96"/>
  <c r="F71" i="96"/>
  <c r="E71" i="96"/>
  <c r="M71" i="96" s="1"/>
  <c r="F70" i="96"/>
  <c r="E70" i="96"/>
  <c r="E69" i="96"/>
  <c r="E68" i="96"/>
  <c r="H67" i="96"/>
  <c r="F67" i="96"/>
  <c r="M67" i="96" s="1"/>
  <c r="E67" i="96"/>
  <c r="F66" i="96"/>
  <c r="E66" i="96"/>
  <c r="F65" i="96"/>
  <c r="E65" i="96"/>
  <c r="E64" i="96"/>
  <c r="M63" i="96"/>
  <c r="H63" i="96"/>
  <c r="E63" i="96"/>
  <c r="F62" i="96"/>
  <c r="E62" i="96"/>
  <c r="M61" i="96"/>
  <c r="F61" i="96"/>
  <c r="E61" i="96"/>
  <c r="M60" i="96"/>
  <c r="H60" i="96"/>
  <c r="F60" i="96"/>
  <c r="E60" i="96"/>
  <c r="H59" i="96"/>
  <c r="E59" i="96"/>
  <c r="M59" i="96" s="1"/>
  <c r="H58" i="96"/>
  <c r="E58" i="96"/>
  <c r="F57" i="96"/>
  <c r="M57" i="96" s="1"/>
  <c r="E57" i="96"/>
  <c r="F56" i="96"/>
  <c r="E56" i="96"/>
  <c r="H55" i="96"/>
  <c r="F55" i="96"/>
  <c r="E55" i="96"/>
  <c r="M55" i="96" s="1"/>
  <c r="E54" i="96"/>
  <c r="M53" i="96"/>
  <c r="E53" i="96"/>
  <c r="H52" i="96"/>
  <c r="F52" i="96"/>
  <c r="E52" i="96"/>
  <c r="H51" i="96"/>
  <c r="M51" i="96"/>
  <c r="F51" i="96"/>
  <c r="E51" i="96"/>
  <c r="F50" i="96"/>
  <c r="E50" i="96"/>
  <c r="H49" i="96"/>
  <c r="E49" i="96"/>
  <c r="H48" i="96"/>
  <c r="E48" i="96"/>
  <c r="M48" i="96" s="1"/>
  <c r="F47" i="96"/>
  <c r="E47" i="96"/>
  <c r="F46" i="96"/>
  <c r="E46" i="96"/>
  <c r="F45" i="96"/>
  <c r="E45" i="96"/>
  <c r="M44" i="96"/>
  <c r="E44" i="96"/>
  <c r="H44" i="96" s="1"/>
  <c r="M43" i="96"/>
  <c r="E43" i="96"/>
  <c r="H43" i="96" s="1"/>
  <c r="F42" i="96"/>
  <c r="E42" i="96"/>
  <c r="F41" i="96"/>
  <c r="E41" i="96"/>
  <c r="H40" i="96"/>
  <c r="M40" i="96"/>
  <c r="F40" i="96"/>
  <c r="E40" i="96"/>
  <c r="M39" i="96"/>
  <c r="H39" i="96"/>
  <c r="E39" i="96"/>
  <c r="E38" i="96"/>
  <c r="F37" i="96"/>
  <c r="E37" i="96"/>
  <c r="F36" i="96"/>
  <c r="E36" i="96"/>
  <c r="H36" i="96" s="1"/>
  <c r="F35" i="96"/>
  <c r="E35" i="96"/>
  <c r="E34" i="96"/>
  <c r="E33" i="96"/>
  <c r="H32" i="96"/>
  <c r="M32" i="96"/>
  <c r="F32" i="96"/>
  <c r="E32" i="96"/>
  <c r="F31" i="96"/>
  <c r="E31" i="96"/>
  <c r="F30" i="96"/>
  <c r="E30" i="96"/>
  <c r="E29" i="96"/>
  <c r="E28" i="96"/>
  <c r="F27" i="96"/>
  <c r="E27" i="96"/>
  <c r="F26" i="96"/>
  <c r="E26" i="96"/>
  <c r="F25" i="96"/>
  <c r="E25" i="96"/>
  <c r="M24" i="96"/>
  <c r="E24" i="96"/>
  <c r="H24" i="96" s="1"/>
  <c r="M23" i="96"/>
  <c r="E23" i="96"/>
  <c r="H23" i="96" s="1"/>
  <c r="F22" i="96"/>
  <c r="E22" i="96"/>
  <c r="F21" i="96"/>
  <c r="E21" i="96"/>
  <c r="M20" i="96"/>
  <c r="F20" i="96"/>
  <c r="E20" i="96"/>
  <c r="M19" i="96"/>
  <c r="E19" i="96"/>
  <c r="M18" i="96"/>
  <c r="E18" i="96"/>
  <c r="F17" i="96"/>
  <c r="E17" i="96"/>
  <c r="F16" i="96"/>
  <c r="E16" i="96"/>
  <c r="F15" i="96"/>
  <c r="E15" i="96"/>
  <c r="H15" i="96" s="1"/>
  <c r="E14" i="96"/>
  <c r="E13" i="96"/>
  <c r="F12" i="96"/>
  <c r="E12" i="96"/>
  <c r="M11" i="96"/>
  <c r="F11" i="96"/>
  <c r="E11" i="96"/>
  <c r="F10" i="96"/>
  <c r="E10" i="96"/>
  <c r="E9" i="96"/>
  <c r="E8" i="96"/>
  <c r="H8" i="96" s="1"/>
  <c r="F7" i="96"/>
  <c r="H7" i="96" s="1"/>
  <c r="E7" i="96"/>
  <c r="F6" i="96"/>
  <c r="E6" i="96"/>
  <c r="H5" i="96"/>
  <c r="F5" i="96"/>
  <c r="E5" i="96"/>
  <c r="M4" i="96"/>
  <c r="H4" i="96"/>
  <c r="E4" i="96"/>
  <c r="M3" i="96"/>
  <c r="I3" i="96"/>
  <c r="I4" i="96" s="1"/>
  <c r="I5" i="96" s="1"/>
  <c r="H3" i="96"/>
  <c r="E3" i="96"/>
  <c r="J2" i="96"/>
  <c r="F2" i="96"/>
  <c r="E2" i="96"/>
  <c r="M91" i="87"/>
  <c r="M92" i="87"/>
  <c r="M94" i="87"/>
  <c r="M75" i="87"/>
  <c r="M76" i="87"/>
  <c r="M78" i="87"/>
  <c r="M79" i="87"/>
  <c r="M80" i="87"/>
  <c r="M82" i="87"/>
  <c r="M83" i="87"/>
  <c r="M84" i="87"/>
  <c r="M86" i="87"/>
  <c r="M87" i="87"/>
  <c r="M88" i="87"/>
  <c r="M90" i="87"/>
  <c r="M56" i="87"/>
  <c r="M57" i="87"/>
  <c r="M58" i="87"/>
  <c r="M59" i="87"/>
  <c r="M60" i="87"/>
  <c r="M61" i="87"/>
  <c r="M62" i="87"/>
  <c r="M63" i="87"/>
  <c r="M64" i="87"/>
  <c r="M65" i="87"/>
  <c r="M66" i="87"/>
  <c r="M67" i="87"/>
  <c r="M68" i="87"/>
  <c r="M69" i="87"/>
  <c r="M70" i="87"/>
  <c r="M71" i="87"/>
  <c r="M72" i="87"/>
  <c r="M73" i="87"/>
  <c r="M74" i="87"/>
  <c r="J3" i="96" l="1"/>
  <c r="L3" i="96" s="1"/>
  <c r="H38" i="96"/>
  <c r="H62" i="96"/>
  <c r="H94" i="96"/>
  <c r="H9" i="96"/>
  <c r="M65" i="96"/>
  <c r="M78" i="96"/>
  <c r="H30" i="96"/>
  <c r="M49" i="96"/>
  <c r="M58" i="96"/>
  <c r="M88" i="96"/>
  <c r="H90" i="96"/>
  <c r="P89" i="87"/>
  <c r="Q89" i="87" s="1"/>
  <c r="P81" i="87"/>
  <c r="Q81" i="87" s="1"/>
  <c r="P73" i="87"/>
  <c r="Q73" i="87" s="1"/>
  <c r="P65" i="87"/>
  <c r="Q65" i="87" s="1"/>
  <c r="P57" i="87"/>
  <c r="Q57" i="87" s="1"/>
  <c r="P49" i="87"/>
  <c r="Q49" i="87" s="1"/>
  <c r="P41" i="87"/>
  <c r="Q41" i="87" s="1"/>
  <c r="P33" i="87"/>
  <c r="Q33" i="87" s="1"/>
  <c r="P25" i="87"/>
  <c r="Q25" i="87" s="1"/>
  <c r="P17" i="87"/>
  <c r="Q17" i="87" s="1"/>
  <c r="P9" i="87"/>
  <c r="Q9" i="87" s="1"/>
  <c r="P93" i="87"/>
  <c r="Q93" i="87" s="1"/>
  <c r="P85" i="87"/>
  <c r="Q85" i="87" s="1"/>
  <c r="P77" i="87"/>
  <c r="Q77" i="87" s="1"/>
  <c r="P69" i="87"/>
  <c r="Q69" i="87" s="1"/>
  <c r="P61" i="87"/>
  <c r="Q61" i="87" s="1"/>
  <c r="P53" i="87"/>
  <c r="Q53" i="87" s="1"/>
  <c r="P45" i="87"/>
  <c r="Q45" i="87" s="1"/>
  <c r="P37" i="87"/>
  <c r="Q37" i="87" s="1"/>
  <c r="P29" i="87"/>
  <c r="Q29" i="87" s="1"/>
  <c r="P21" i="87"/>
  <c r="Q21" i="87" s="1"/>
  <c r="P13" i="87"/>
  <c r="Q13" i="87" s="1"/>
  <c r="P5" i="87"/>
  <c r="Q5" i="87" s="1"/>
  <c r="Q95" i="87" s="1"/>
  <c r="J93" i="87"/>
  <c r="J89" i="87"/>
  <c r="J85" i="87"/>
  <c r="J81" i="87"/>
  <c r="J77" i="87"/>
  <c r="M12" i="96"/>
  <c r="H12" i="96"/>
  <c r="I6" i="96"/>
  <c r="J5" i="96"/>
  <c r="L5" i="96" s="1"/>
  <c r="G2" i="96"/>
  <c r="J4" i="96"/>
  <c r="L4" i="96" s="1"/>
  <c r="M6" i="96"/>
  <c r="H6" i="96"/>
  <c r="M21" i="96"/>
  <c r="H21" i="96"/>
  <c r="M33" i="96"/>
  <c r="H33" i="96"/>
  <c r="H11" i="96"/>
  <c r="M15" i="96"/>
  <c r="O2" i="96"/>
  <c r="M7" i="96"/>
  <c r="M8" i="96"/>
  <c r="M9" i="96"/>
  <c r="H50" i="96"/>
  <c r="M50" i="96"/>
  <c r="H19" i="96"/>
  <c r="H20" i="96"/>
  <c r="H26" i="96"/>
  <c r="M30" i="96"/>
  <c r="H34" i="96"/>
  <c r="M36" i="96"/>
  <c r="M52" i="96"/>
  <c r="H82" i="96"/>
  <c r="M82" i="96"/>
  <c r="M41" i="96"/>
  <c r="H41" i="96"/>
  <c r="M27" i="96"/>
  <c r="H27" i="96"/>
  <c r="M28" i="96"/>
  <c r="H28" i="96"/>
  <c r="M29" i="96"/>
  <c r="H29" i="96"/>
  <c r="M35" i="96"/>
  <c r="H35" i="96"/>
  <c r="M46" i="96"/>
  <c r="M80" i="96"/>
  <c r="M94" i="96"/>
  <c r="M54" i="96"/>
  <c r="M64" i="96"/>
  <c r="M74" i="96"/>
  <c r="M84" i="96"/>
  <c r="P95" i="87" l="1"/>
  <c r="H22" i="96"/>
  <c r="M22" i="96"/>
  <c r="H45" i="96"/>
  <c r="M45" i="96"/>
  <c r="M14" i="96"/>
  <c r="H14" i="96"/>
  <c r="I7" i="96"/>
  <c r="J6" i="96"/>
  <c r="L6" i="96" s="1"/>
  <c r="M47" i="96"/>
  <c r="H47" i="96"/>
  <c r="H76" i="96"/>
  <c r="M76" i="96"/>
  <c r="H56" i="96"/>
  <c r="M56" i="96"/>
  <c r="M68" i="96"/>
  <c r="H68" i="96"/>
  <c r="H42" i="96"/>
  <c r="M42" i="96"/>
  <c r="M10" i="96"/>
  <c r="H10" i="96"/>
  <c r="M13" i="96"/>
  <c r="H13" i="96"/>
  <c r="H2" i="96"/>
  <c r="M2" i="96"/>
  <c r="L2" i="96"/>
  <c r="H70" i="96"/>
  <c r="M70" i="96"/>
  <c r="M17" i="96"/>
  <c r="H17" i="96"/>
  <c r="M69" i="96"/>
  <c r="H69" i="96"/>
  <c r="H37" i="96"/>
  <c r="M37" i="96"/>
  <c r="H31" i="96"/>
  <c r="M31" i="96"/>
  <c r="H66" i="96"/>
  <c r="M66" i="96"/>
  <c r="H86" i="96"/>
  <c r="M86" i="96"/>
  <c r="H25" i="96"/>
  <c r="M25" i="96"/>
  <c r="M16" i="96"/>
  <c r="H16" i="96"/>
  <c r="I11" i="96" l="1"/>
  <c r="I10" i="96"/>
  <c r="J10" i="96" s="1"/>
  <c r="L10" i="96" s="1"/>
  <c r="I9" i="96"/>
  <c r="J9" i="96" s="1"/>
  <c r="L9" i="96" s="1"/>
  <c r="I8" i="96"/>
  <c r="J8" i="96" s="1"/>
  <c r="L8" i="96" s="1"/>
  <c r="J7" i="96"/>
  <c r="L7" i="96" s="1"/>
  <c r="I12" i="96" l="1"/>
  <c r="J11" i="96"/>
  <c r="I14" i="96" l="1"/>
  <c r="J14" i="96" s="1"/>
  <c r="L14" i="96" s="1"/>
  <c r="I13" i="96"/>
  <c r="J13" i="96" s="1"/>
  <c r="L13" i="96" s="1"/>
  <c r="I16" i="96"/>
  <c r="I15" i="96"/>
  <c r="J15" i="96" s="1"/>
  <c r="L15" i="96" s="1"/>
  <c r="J12" i="96"/>
  <c r="L12" i="96" s="1"/>
  <c r="I17" i="96" l="1"/>
  <c r="J16" i="96"/>
  <c r="L16" i="96" s="1"/>
  <c r="L11" i="96"/>
  <c r="I20" i="96" l="1"/>
  <c r="J20" i="96" s="1"/>
  <c r="L20" i="96" s="1"/>
  <c r="I19" i="96"/>
  <c r="J19" i="96" s="1"/>
  <c r="L19" i="96" s="1"/>
  <c r="I21" i="96"/>
  <c r="I18" i="96"/>
  <c r="J18" i="96" s="1"/>
  <c r="L18" i="96" s="1"/>
  <c r="J17" i="96"/>
  <c r="I22" i="96" l="1"/>
  <c r="J21" i="96"/>
  <c r="L21" i="96" s="1"/>
  <c r="L17" i="96"/>
  <c r="F94" i="87"/>
  <c r="E94" i="87"/>
  <c r="F93" i="87"/>
  <c r="E93" i="87"/>
  <c r="F92" i="87"/>
  <c r="E92" i="87"/>
  <c r="F91" i="87"/>
  <c r="E91" i="87"/>
  <c r="F90" i="87"/>
  <c r="E90" i="87"/>
  <c r="E89" i="87"/>
  <c r="E88" i="87"/>
  <c r="F87" i="87"/>
  <c r="E87" i="87"/>
  <c r="F86" i="87"/>
  <c r="E86" i="87"/>
  <c r="F85" i="87"/>
  <c r="E85" i="87"/>
  <c r="E84" i="87"/>
  <c r="E83" i="87"/>
  <c r="F82" i="87"/>
  <c r="E82" i="87"/>
  <c r="F81" i="87"/>
  <c r="E81" i="87"/>
  <c r="F80" i="87"/>
  <c r="E80" i="87"/>
  <c r="E79" i="87"/>
  <c r="E78" i="87"/>
  <c r="F77" i="87"/>
  <c r="E77" i="87"/>
  <c r="F76" i="87"/>
  <c r="E76" i="87"/>
  <c r="F75" i="87"/>
  <c r="E75" i="87"/>
  <c r="E74" i="87"/>
  <c r="E73" i="87"/>
  <c r="F72" i="87"/>
  <c r="E72" i="87"/>
  <c r="F71" i="87"/>
  <c r="E71" i="87"/>
  <c r="F70" i="87"/>
  <c r="E70" i="87"/>
  <c r="E69" i="87"/>
  <c r="E68" i="87"/>
  <c r="F67" i="87"/>
  <c r="E67" i="87"/>
  <c r="F66" i="87"/>
  <c r="E66" i="87"/>
  <c r="F65" i="87"/>
  <c r="E65" i="87"/>
  <c r="E64" i="87"/>
  <c r="E63" i="87"/>
  <c r="F62" i="87"/>
  <c r="E62" i="87"/>
  <c r="F61" i="87"/>
  <c r="E61" i="87"/>
  <c r="F60" i="87"/>
  <c r="E60" i="87"/>
  <c r="E59" i="87"/>
  <c r="E58" i="87"/>
  <c r="F57" i="87"/>
  <c r="E57" i="87"/>
  <c r="F56" i="87"/>
  <c r="E56" i="87"/>
  <c r="F55" i="87"/>
  <c r="E55" i="87"/>
  <c r="E54" i="87"/>
  <c r="E53" i="87"/>
  <c r="F52" i="87"/>
  <c r="E52" i="87"/>
  <c r="F51" i="87"/>
  <c r="E51" i="87"/>
  <c r="F50" i="87"/>
  <c r="E50" i="87"/>
  <c r="E49" i="87"/>
  <c r="E48" i="87"/>
  <c r="F47" i="87"/>
  <c r="E47" i="87"/>
  <c r="F46" i="87"/>
  <c r="E46" i="87"/>
  <c r="F45" i="87"/>
  <c r="E45" i="87"/>
  <c r="E44" i="87"/>
  <c r="E43" i="87"/>
  <c r="F42" i="87"/>
  <c r="E42" i="87"/>
  <c r="F41" i="87"/>
  <c r="E41" i="87"/>
  <c r="F40" i="87"/>
  <c r="E40" i="87"/>
  <c r="E39" i="87"/>
  <c r="E38" i="87"/>
  <c r="F37" i="87"/>
  <c r="E37" i="87"/>
  <c r="F36" i="87"/>
  <c r="E36" i="87"/>
  <c r="F35" i="87"/>
  <c r="E35" i="87"/>
  <c r="E34" i="87"/>
  <c r="E33" i="87"/>
  <c r="F32" i="87"/>
  <c r="E32" i="87"/>
  <c r="F31" i="87"/>
  <c r="E31" i="87"/>
  <c r="F30" i="87"/>
  <c r="E30" i="87"/>
  <c r="E29" i="87"/>
  <c r="E28" i="87"/>
  <c r="F27" i="87"/>
  <c r="E27" i="87"/>
  <c r="F26" i="87"/>
  <c r="E26" i="87"/>
  <c r="F25" i="87"/>
  <c r="E25" i="87"/>
  <c r="E24" i="87"/>
  <c r="E23" i="87"/>
  <c r="F22" i="87"/>
  <c r="E22" i="87"/>
  <c r="F21" i="87"/>
  <c r="E21" i="87"/>
  <c r="F20" i="87"/>
  <c r="E20" i="87"/>
  <c r="E19" i="87"/>
  <c r="E18" i="87"/>
  <c r="F17" i="87"/>
  <c r="E17" i="87"/>
  <c r="F16" i="87"/>
  <c r="E16" i="87"/>
  <c r="F15" i="87"/>
  <c r="E15" i="87"/>
  <c r="E14" i="87"/>
  <c r="E13" i="87"/>
  <c r="F12" i="87"/>
  <c r="E12" i="87"/>
  <c r="F11" i="87"/>
  <c r="E11" i="87"/>
  <c r="F10" i="87"/>
  <c r="E10" i="87"/>
  <c r="E9" i="87"/>
  <c r="E8" i="87"/>
  <c r="F7" i="87"/>
  <c r="E7" i="87"/>
  <c r="E3" i="87"/>
  <c r="E4" i="87"/>
  <c r="E5" i="87"/>
  <c r="E6" i="87"/>
  <c r="F6" i="87"/>
  <c r="F5" i="87"/>
  <c r="H2" i="87"/>
  <c r="G2" i="87"/>
  <c r="F2" i="87"/>
  <c r="E2" i="87"/>
  <c r="M2" i="87" s="1"/>
  <c r="I3" i="87"/>
  <c r="M3" i="87"/>
  <c r="M5" i="87"/>
  <c r="L3" i="87" l="1"/>
  <c r="I26" i="96"/>
  <c r="I24" i="96"/>
  <c r="J24" i="96" s="1"/>
  <c r="L24" i="96" s="1"/>
  <c r="I23" i="96"/>
  <c r="J23" i="96" s="1"/>
  <c r="L23" i="96" s="1"/>
  <c r="I25" i="96"/>
  <c r="J25" i="96" s="1"/>
  <c r="L25" i="96" s="1"/>
  <c r="J22" i="96"/>
  <c r="L22" i="96" s="1"/>
  <c r="M4" i="87"/>
  <c r="I4" i="87"/>
  <c r="L2" i="79"/>
  <c r="K2" i="79"/>
  <c r="D2" i="79"/>
  <c r="L3" i="94"/>
  <c r="D3" i="94"/>
  <c r="M10" i="87"/>
  <c r="M11" i="87"/>
  <c r="M12" i="87"/>
  <c r="M13" i="87"/>
  <c r="M14" i="87"/>
  <c r="M15" i="87"/>
  <c r="M16" i="87"/>
  <c r="M17" i="87"/>
  <c r="M18" i="87"/>
  <c r="M19" i="87"/>
  <c r="M20" i="87"/>
  <c r="M21" i="87"/>
  <c r="M22" i="87"/>
  <c r="M23" i="87"/>
  <c r="M24" i="87"/>
  <c r="M25" i="87"/>
  <c r="M26" i="87"/>
  <c r="M27" i="87"/>
  <c r="M28" i="87"/>
  <c r="M29" i="87"/>
  <c r="M30" i="87"/>
  <c r="M31" i="87"/>
  <c r="M32" i="87"/>
  <c r="M33" i="87"/>
  <c r="M34" i="87"/>
  <c r="M35" i="87"/>
  <c r="M36" i="87"/>
  <c r="M37" i="87"/>
  <c r="M38" i="87"/>
  <c r="M39" i="87"/>
  <c r="M40" i="87"/>
  <c r="M41" i="87"/>
  <c r="M42" i="87"/>
  <c r="M43" i="87"/>
  <c r="M44" i="87"/>
  <c r="M45" i="87"/>
  <c r="M46" i="87"/>
  <c r="M47" i="87"/>
  <c r="M48" i="87"/>
  <c r="M49" i="87"/>
  <c r="M50" i="87"/>
  <c r="M51" i="87"/>
  <c r="M52" i="87"/>
  <c r="M53" i="87"/>
  <c r="M54" i="87"/>
  <c r="M55" i="87"/>
  <c r="E4" i="85"/>
  <c r="E3" i="85"/>
  <c r="AG20" i="80"/>
  <c r="AF22" i="80"/>
  <c r="AG17" i="80"/>
  <c r="AF12" i="80"/>
  <c r="AF13" i="80"/>
  <c r="AF14" i="80"/>
  <c r="AF15" i="80"/>
  <c r="AF16" i="80"/>
  <c r="AF11" i="80"/>
  <c r="I3" i="94" l="1"/>
  <c r="G3" i="94"/>
  <c r="N3" i="94" s="1"/>
  <c r="I27" i="96"/>
  <c r="J26" i="96"/>
  <c r="L26" i="96" s="1"/>
  <c r="M8" i="87"/>
  <c r="M7" i="87"/>
  <c r="M9" i="87"/>
  <c r="L2" i="87"/>
  <c r="L4" i="87"/>
  <c r="I5" i="87"/>
  <c r="M6" i="87"/>
  <c r="L5" i="87" l="1"/>
  <c r="I6" i="87"/>
  <c r="I28" i="96"/>
  <c r="I31" i="96"/>
  <c r="J27" i="96"/>
  <c r="L27" i="96" s="1"/>
  <c r="M95" i="87"/>
  <c r="I7" i="87" l="1"/>
  <c r="L6" i="87"/>
  <c r="I32" i="96"/>
  <c r="J31" i="96"/>
  <c r="L31" i="96" s="1"/>
  <c r="I29" i="96"/>
  <c r="J28" i="96"/>
  <c r="L28" i="96" s="1"/>
  <c r="I11" i="87" l="1"/>
  <c r="I8" i="87"/>
  <c r="I10" i="87"/>
  <c r="I9" i="87"/>
  <c r="I30" i="96"/>
  <c r="J30" i="96" s="1"/>
  <c r="L30" i="96" s="1"/>
  <c r="J29" i="96"/>
  <c r="L29" i="96" s="1"/>
  <c r="J32" i="96"/>
  <c r="L32" i="96" s="1"/>
  <c r="I34" i="96"/>
  <c r="I33" i="96"/>
  <c r="J33" i="96" s="1"/>
  <c r="L33" i="96" s="1"/>
  <c r="L7" i="87"/>
  <c r="I12" i="87" l="1"/>
  <c r="I35" i="96"/>
  <c r="J34" i="96"/>
  <c r="L34" i="96" s="1"/>
  <c r="I13" i="87" l="1"/>
  <c r="I16" i="87"/>
  <c r="I14" i="87"/>
  <c r="I15" i="87"/>
  <c r="J35" i="96"/>
  <c r="L35" i="96" s="1"/>
  <c r="I36" i="96"/>
  <c r="L9" i="87"/>
  <c r="L8" i="87"/>
  <c r="I17" i="87" l="1"/>
  <c r="J36" i="96"/>
  <c r="L36" i="96" s="1"/>
  <c r="I37" i="96"/>
  <c r="L11" i="87"/>
  <c r="L10" i="87"/>
  <c r="I21" i="87" l="1"/>
  <c r="I20" i="87"/>
  <c r="I19" i="87"/>
  <c r="I18" i="87"/>
  <c r="I39" i="96"/>
  <c r="I38" i="96"/>
  <c r="J38" i="96" s="1"/>
  <c r="L38" i="96" s="1"/>
  <c r="J37" i="96"/>
  <c r="L37" i="96" s="1"/>
  <c r="L12" i="87"/>
  <c r="I22" i="87" l="1"/>
  <c r="I40" i="96"/>
  <c r="J39" i="96"/>
  <c r="L39" i="96" s="1"/>
  <c r="L13" i="87"/>
  <c r="I25" i="87" l="1"/>
  <c r="I24" i="87"/>
  <c r="I23" i="87"/>
  <c r="I26" i="87"/>
  <c r="I41" i="96"/>
  <c r="J40" i="96"/>
  <c r="L40" i="96" s="1"/>
  <c r="L14" i="87"/>
  <c r="I27" i="87" l="1"/>
  <c r="I42" i="96"/>
  <c r="J41" i="96"/>
  <c r="L41" i="96" s="1"/>
  <c r="L15" i="87"/>
  <c r="I28" i="87" l="1"/>
  <c r="I31" i="87"/>
  <c r="I43" i="96"/>
  <c r="I45" i="96"/>
  <c r="J42" i="96"/>
  <c r="L42" i="96" s="1"/>
  <c r="L16" i="87"/>
  <c r="I32" i="87" l="1"/>
  <c r="I29" i="87"/>
  <c r="I46" i="96"/>
  <c r="J45" i="96"/>
  <c r="L45" i="96" s="1"/>
  <c r="I44" i="96"/>
  <c r="J44" i="96" s="1"/>
  <c r="L44" i="96" s="1"/>
  <c r="J43" i="96"/>
  <c r="L43" i="96" s="1"/>
  <c r="L17" i="87"/>
  <c r="I30" i="87" l="1"/>
  <c r="I34" i="87"/>
  <c r="I33" i="87"/>
  <c r="I47" i="96"/>
  <c r="J46" i="96"/>
  <c r="L46" i="96" s="1"/>
  <c r="L18" i="87"/>
  <c r="I35" i="87" l="1"/>
  <c r="I48" i="96"/>
  <c r="I51" i="96"/>
  <c r="J47" i="96"/>
  <c r="L47" i="96" s="1"/>
  <c r="L19" i="87"/>
  <c r="I36" i="87" l="1"/>
  <c r="I52" i="96"/>
  <c r="J51" i="96"/>
  <c r="L51" i="96" s="1"/>
  <c r="I49" i="96"/>
  <c r="J48" i="96"/>
  <c r="L48" i="96" s="1"/>
  <c r="L20" i="87"/>
  <c r="I37" i="87" l="1"/>
  <c r="I50" i="96"/>
  <c r="J50" i="96" s="1"/>
  <c r="L50" i="96" s="1"/>
  <c r="J49" i="96"/>
  <c r="L49" i="96" s="1"/>
  <c r="I56" i="96"/>
  <c r="I53" i="96"/>
  <c r="J52" i="96"/>
  <c r="L52" i="96" s="1"/>
  <c r="L21" i="87"/>
  <c r="I39" i="87" l="1"/>
  <c r="I38" i="87"/>
  <c r="I54" i="96"/>
  <c r="J53" i="96"/>
  <c r="L53" i="96" s="1"/>
  <c r="I57" i="96"/>
  <c r="J56" i="96"/>
  <c r="L56" i="96" s="1"/>
  <c r="L22" i="87"/>
  <c r="I40" i="87" l="1"/>
  <c r="I61" i="96"/>
  <c r="I59" i="96"/>
  <c r="J59" i="96" s="1"/>
  <c r="L59" i="96" s="1"/>
  <c r="I58" i="96"/>
  <c r="J58" i="96" s="1"/>
  <c r="L58" i="96" s="1"/>
  <c r="I60" i="96"/>
  <c r="J60" i="96" s="1"/>
  <c r="L60" i="96" s="1"/>
  <c r="J57" i="96"/>
  <c r="L57" i="96" s="1"/>
  <c r="I55" i="96"/>
  <c r="J55" i="96" s="1"/>
  <c r="L55" i="96" s="1"/>
  <c r="J54" i="96"/>
  <c r="L54" i="96" s="1"/>
  <c r="L23" i="87"/>
  <c r="I41" i="87" l="1"/>
  <c r="I62" i="96"/>
  <c r="J61" i="96"/>
  <c r="L61" i="96" s="1"/>
  <c r="L24" i="87"/>
  <c r="I43" i="87" l="1"/>
  <c r="I42" i="87"/>
  <c r="I65" i="96"/>
  <c r="J65" i="96" s="1"/>
  <c r="L65" i="96" s="1"/>
  <c r="I63" i="96"/>
  <c r="J63" i="96" s="1"/>
  <c r="L63" i="96" s="1"/>
  <c r="I64" i="96"/>
  <c r="J64" i="96" s="1"/>
  <c r="L64" i="96" s="1"/>
  <c r="I66" i="96"/>
  <c r="J62" i="96"/>
  <c r="L62" i="96" s="1"/>
  <c r="L25" i="87"/>
  <c r="I45" i="87" l="1"/>
  <c r="I44" i="87"/>
  <c r="I67" i="96"/>
  <c r="J66" i="96"/>
  <c r="L66" i="96" s="1"/>
  <c r="L26" i="87"/>
  <c r="I46" i="87" l="1"/>
  <c r="I69" i="96"/>
  <c r="J69" i="96" s="1"/>
  <c r="L69" i="96" s="1"/>
  <c r="I68" i="96"/>
  <c r="J68" i="96" s="1"/>
  <c r="L68" i="96" s="1"/>
  <c r="I71" i="96"/>
  <c r="I70" i="96"/>
  <c r="J70" i="96" s="1"/>
  <c r="L70" i="96" s="1"/>
  <c r="J67" i="96"/>
  <c r="L67" i="96" s="1"/>
  <c r="L27" i="87"/>
  <c r="I47" i="87" l="1"/>
  <c r="I72" i="96"/>
  <c r="J71" i="96"/>
  <c r="L71" i="96" s="1"/>
  <c r="L28" i="87"/>
  <c r="I51" i="87" l="1"/>
  <c r="I48" i="87"/>
  <c r="I75" i="96"/>
  <c r="J75" i="96" s="1"/>
  <c r="L75" i="96" s="1"/>
  <c r="I73" i="96"/>
  <c r="J73" i="96" s="1"/>
  <c r="L73" i="96" s="1"/>
  <c r="I74" i="96"/>
  <c r="J74" i="96" s="1"/>
  <c r="L74" i="96" s="1"/>
  <c r="I76" i="96"/>
  <c r="J72" i="96"/>
  <c r="L72" i="96" s="1"/>
  <c r="L29" i="87"/>
  <c r="I49" i="87" l="1"/>
  <c r="I52" i="87"/>
  <c r="I77" i="96"/>
  <c r="J76" i="96"/>
  <c r="L76" i="96" s="1"/>
  <c r="L30" i="87"/>
  <c r="I56" i="87" l="1"/>
  <c r="I50" i="87"/>
  <c r="I81" i="96"/>
  <c r="I79" i="96"/>
  <c r="J79" i="96" s="1"/>
  <c r="L79" i="96" s="1"/>
  <c r="I78" i="96"/>
  <c r="J78" i="96" s="1"/>
  <c r="L78" i="96" s="1"/>
  <c r="I80" i="96"/>
  <c r="J80" i="96" s="1"/>
  <c r="L80" i="96" s="1"/>
  <c r="J77" i="96"/>
  <c r="L77" i="96" s="1"/>
  <c r="L31" i="87"/>
  <c r="I53" i="87" l="1"/>
  <c r="L56" i="87"/>
  <c r="I57" i="87"/>
  <c r="I82" i="96"/>
  <c r="J81" i="96"/>
  <c r="L81" i="96" s="1"/>
  <c r="L32" i="87"/>
  <c r="I58" i="87" l="1"/>
  <c r="L58" i="87" s="1"/>
  <c r="L57" i="87"/>
  <c r="I61" i="87"/>
  <c r="I59" i="87"/>
  <c r="L59" i="87" s="1"/>
  <c r="I60" i="87"/>
  <c r="L60" i="87" s="1"/>
  <c r="I54" i="87"/>
  <c r="I85" i="96"/>
  <c r="J85" i="96" s="1"/>
  <c r="L85" i="96" s="1"/>
  <c r="I86" i="96"/>
  <c r="I84" i="96"/>
  <c r="J84" i="96" s="1"/>
  <c r="L84" i="96" s="1"/>
  <c r="I83" i="96"/>
  <c r="J83" i="96" s="1"/>
  <c r="L83" i="96" s="1"/>
  <c r="J82" i="96"/>
  <c r="L82" i="96" s="1"/>
  <c r="L33" i="87"/>
  <c r="I62" i="87" l="1"/>
  <c r="L61" i="87"/>
  <c r="I55" i="87"/>
  <c r="I87" i="96"/>
  <c r="J86" i="96"/>
  <c r="L86" i="96" s="1"/>
  <c r="L34" i="87"/>
  <c r="I66" i="87" l="1"/>
  <c r="I65" i="87"/>
  <c r="L65" i="87" s="1"/>
  <c r="L62" i="87"/>
  <c r="I64" i="87"/>
  <c r="L64" i="87" s="1"/>
  <c r="I63" i="87"/>
  <c r="L63" i="87" s="1"/>
  <c r="I89" i="96"/>
  <c r="J89" i="96" s="1"/>
  <c r="L89" i="96" s="1"/>
  <c r="I88" i="96"/>
  <c r="J88" i="96" s="1"/>
  <c r="L88" i="96" s="1"/>
  <c r="I91" i="96"/>
  <c r="I90" i="96"/>
  <c r="J90" i="96" s="1"/>
  <c r="L90" i="96" s="1"/>
  <c r="J87" i="96"/>
  <c r="L87" i="96" s="1"/>
  <c r="L35" i="87"/>
  <c r="I67" i="87" l="1"/>
  <c r="L66" i="87"/>
  <c r="I92" i="96"/>
  <c r="J91" i="96"/>
  <c r="L91" i="96" s="1"/>
  <c r="L36" i="87"/>
  <c r="L67" i="87" l="1"/>
  <c r="I70" i="87"/>
  <c r="L70" i="87" s="1"/>
  <c r="I69" i="87"/>
  <c r="L69" i="87" s="1"/>
  <c r="I68" i="87"/>
  <c r="L68" i="87" s="1"/>
  <c r="I71" i="87"/>
  <c r="I93" i="96"/>
  <c r="J92" i="96"/>
  <c r="L92" i="96" s="1"/>
  <c r="L37" i="87"/>
  <c r="L71" i="87" l="1"/>
  <c r="I72" i="87"/>
  <c r="I94" i="96"/>
  <c r="J94" i="96" s="1"/>
  <c r="J93" i="96"/>
  <c r="L93" i="96" s="1"/>
  <c r="L38" i="87"/>
  <c r="L72" i="87" l="1"/>
  <c r="I74" i="87"/>
  <c r="L74" i="87" s="1"/>
  <c r="I73" i="87"/>
  <c r="L73" i="87" s="1"/>
  <c r="I75" i="87"/>
  <c r="L75" i="87" s="1"/>
  <c r="I76" i="87"/>
  <c r="L39" i="87"/>
  <c r="L76" i="87" l="1"/>
  <c r="I77" i="87"/>
  <c r="L94" i="96"/>
  <c r="L40" i="87"/>
  <c r="I78" i="87" l="1"/>
  <c r="L78" i="87" s="1"/>
  <c r="L77" i="87"/>
  <c r="I81" i="87"/>
  <c r="I80" i="87"/>
  <c r="L80" i="87" s="1"/>
  <c r="I79" i="87"/>
  <c r="L79" i="87" s="1"/>
  <c r="L41" i="87"/>
  <c r="I82" i="87" l="1"/>
  <c r="L81" i="87"/>
  <c r="L42" i="87"/>
  <c r="I86" i="87" l="1"/>
  <c r="I85" i="87"/>
  <c r="L85" i="87" s="1"/>
  <c r="I83" i="87"/>
  <c r="L83" i="87" s="1"/>
  <c r="L82" i="87"/>
  <c r="I84" i="87"/>
  <c r="L84" i="87" s="1"/>
  <c r="L43" i="87"/>
  <c r="I87" i="87" l="1"/>
  <c r="L86" i="87"/>
  <c r="L44" i="87"/>
  <c r="L87" i="87" l="1"/>
  <c r="I90" i="87"/>
  <c r="L90" i="87" s="1"/>
  <c r="I89" i="87"/>
  <c r="L89" i="87" s="1"/>
  <c r="I88" i="87"/>
  <c r="L88" i="87" s="1"/>
  <c r="I91" i="87"/>
  <c r="L45" i="87"/>
  <c r="L91" i="87" l="1"/>
  <c r="I92" i="87"/>
  <c r="L46" i="87"/>
  <c r="L92" i="87" l="1"/>
  <c r="I93" i="87"/>
  <c r="L47" i="87"/>
  <c r="I94" i="87" l="1"/>
  <c r="L94" i="87" s="1"/>
  <c r="L93" i="87"/>
  <c r="L48" i="87"/>
  <c r="L49" i="87" l="1"/>
  <c r="L50" i="87" l="1"/>
  <c r="L51" i="87" l="1"/>
  <c r="L52" i="87" l="1"/>
  <c r="L53" i="87" l="1"/>
  <c r="L54" i="87" l="1"/>
  <c r="L55" i="87" l="1"/>
  <c r="J95" i="87" l="1"/>
  <c r="K95" i="87" l="1"/>
</calcChain>
</file>

<file path=xl/sharedStrings.xml><?xml version="1.0" encoding="utf-8"?>
<sst xmlns="http://schemas.openxmlformats.org/spreadsheetml/2006/main" count="271" uniqueCount="41">
  <si>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</si>
  <si>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</si>
  <si>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</si>
  <si>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</si>
  <si>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</si>
  <si>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</si>
  <si>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</si>
  <si>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</si>
  <si>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</si>
  <si>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</si>
  <si>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</si>
  <si>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>Comp</t>
  </si>
  <si>
    <t>2 BHK</t>
  </si>
  <si>
    <t>2BHK</t>
  </si>
  <si>
    <t>3BHK</t>
  </si>
  <si>
    <t>Paticulars</t>
  </si>
  <si>
    <t>1BHK</t>
  </si>
  <si>
    <t>1 BHK</t>
  </si>
  <si>
    <t xml:space="preserve"> As per Approved Plan / RERA Carpet Area in 
Sq. Ft.                      
</t>
  </si>
  <si>
    <t xml:space="preserve">Abrol </t>
  </si>
  <si>
    <t xml:space="preserve">1 BHK - 18                                      2 BHK - 38                                      3 BHK - 02                                                         </t>
  </si>
  <si>
    <t xml:space="preserve"> As per Approved Plan / Balcony Area in 
Sq. Ft.                      
</t>
  </si>
  <si>
    <t xml:space="preserve"> As per Approved Plan / Total Area in 
Sq. Ft.                      
</t>
  </si>
  <si>
    <t>Built up area in Sq. Ft.</t>
  </si>
  <si>
    <r>
      <t xml:space="preserve">Realizable Value /                   Fair Market Value                        as on date 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</si>
  <si>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</si>
  <si>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rgb="FFFF0000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</si>
  <si>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rgb="FFFF0000"/>
        <rFont val="Rupee Foradian"/>
        <family val="2"/>
      </rPr>
      <t>`</t>
    </r>
  </si>
  <si>
    <t>Wing - B</t>
  </si>
  <si>
    <t>4th to 21st Flr</t>
  </si>
  <si>
    <t>Wing - C</t>
  </si>
  <si>
    <t>Tot - 5</t>
  </si>
  <si>
    <t>22nd Flr</t>
  </si>
  <si>
    <t>Terr</t>
  </si>
  <si>
    <t>21750/- upto 10th Floor and 22250/- from 11th to 15th &amp; Rs. 22750/- from 16th to top floor</t>
  </si>
  <si>
    <t>RCA</t>
  </si>
  <si>
    <t>Bal</t>
  </si>
  <si>
    <t xml:space="preserve"> Total Area in 
Sq. Ft.                      
</t>
  </si>
  <si>
    <t xml:space="preserve"> As per Builder Area in 
Sq. Ft.                      
</t>
  </si>
  <si>
    <t>Built up Area in Sq. Ft.</t>
  </si>
  <si>
    <r>
      <t xml:space="preserve">Rate per 
Sq. ft. on Total Area 
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Arial Narrow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</si>
</sst>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sz val="11"/>
      <color theme="1"/>
      <name val="Open Sans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7"/>
      <color rgb="FFFF0000"/>
      <name val="Arial Narrow"/>
      <family val="2"/>
    </font>
    <font>
      <b/>
      <sz val="7"/>
      <color rgb="FFFF0000"/>
      <name val="Rupee Foradian"/>
      <family val="2"/>
    </font>
    <font>
      <b/>
      <sz val="7"/>
      <color rgb="FFFF0000"/>
      <name val="Calibri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43" fontId="2" fillId="0" borderId="0" xfId="0" applyNumberFormat="1" applyFont="1"/>
    <xf numFmtId="1" fontId="6" fillId="0" borderId="1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43" fontId="2" fillId="0" borderId="0" xfId="1" applyFont="1"/>
    <xf numFmtId="0" fontId="6" fillId="5" borderId="0" xfId="0" applyFont="1" applyFill="1"/>
    <xf numFmtId="0" fontId="6" fillId="0" borderId="0" xfId="0" applyFont="1"/>
    <xf numFmtId="2" fontId="6" fillId="0" borderId="0" xfId="0" applyNumberFormat="1" applyFont="1"/>
    <xf numFmtId="0" fontId="7" fillId="5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3" fillId="0" borderId="0" xfId="0" applyFont="1"/>
    <xf numFmtId="0" fontId="4" fillId="2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1" fontId="0" fillId="6" borderId="0" xfId="0" applyNumberFormat="1" applyFill="1"/>
    <xf numFmtId="0" fontId="4" fillId="6" borderId="5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  <xf numFmtId="43" fontId="0" fillId="0" borderId="0" xfId="1" applyFont="1"/>
    <xf numFmtId="43" fontId="9" fillId="0" borderId="1" xfId="0" applyNumberFormat="1" applyFont="1" applyBorder="1" applyAlignment="1">
      <alignment horizontal="center" vertical="center"/>
    </xf>
    <xf numFmtId="43" fontId="9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1" fillId="0" borderId="0" xfId="1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0" fillId="0" borderId="0" xfId="0" applyNumberFormat="1"/>
    <xf numFmtId="0" fontId="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43" fontId="15" fillId="0" borderId="1" xfId="1" applyFont="1" applyBorder="1" applyAlignment="1">
      <alignment horizontal="left"/>
    </xf>
    <xf numFmtId="43" fontId="15" fillId="0" borderId="1" xfId="1" applyFont="1" applyBorder="1" applyAlignment="1">
      <alignment horizontal="center"/>
    </xf>
    <xf numFmtId="1" fontId="15" fillId="0" borderId="1" xfId="2" applyNumberFormat="1" applyFont="1" applyBorder="1" applyAlignment="1">
      <alignment horizontal="center" vertical="top" wrapText="1"/>
    </xf>
    <xf numFmtId="164" fontId="15" fillId="0" borderId="1" xfId="1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43" fontId="16" fillId="0" borderId="1" xfId="1" applyFont="1" applyBorder="1" applyAlignment="1">
      <alignment horizontal="center"/>
    </xf>
    <xf numFmtId="164" fontId="16" fillId="0" borderId="1" xfId="1" applyNumberFormat="1" applyFont="1" applyFill="1" applyBorder="1" applyAlignment="1">
      <alignment horizontal="center"/>
    </xf>
    <xf numFmtId="0" fontId="3" fillId="6" borderId="0" xfId="0" applyFont="1" applyFill="1"/>
    <xf numFmtId="0" fontId="4" fillId="2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0" fillId="0" borderId="0" xfId="0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131378</xdr:colOff>
      <xdr:row>3</xdr:row>
      <xdr:rowOff>105175</xdr:rowOff>
    </xdr:from>
    <xdr:to>
      <xdr:col>29</xdr:col>
      <xdr:colOff>140548</xdr:colOff>
      <xdr:row>15</xdr:row>
      <xdr:rowOff>94459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82AADF-8E6C-4477-B8A4-AA7941E61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7003" y="1295800"/>
          <a:ext cx="9848495" cy="2275284"/>
        </a:xfrm>
        <a:prstGeom prst="rect">
          <a:avLst/>
        </a:prstGeom>
      </xdr:spPr>
    </xdr:pic>
    <xdr:clientData/>
  </xdr:twoCellAnchor>
  <xdr:twoCellAnchor editAs="oneCell">
    <xdr:from>
      <xdr:col>13</xdr:col>
      <xdr:colOff>197069</xdr:colOff>
      <xdr:row>15</xdr:row>
      <xdr:rowOff>125427</xdr:rowOff>
    </xdr:from>
    <xdr:to>
      <xdr:col>28</xdr:col>
      <xdr:colOff>367871</xdr:colOff>
      <xdr:row>28</xdr:row>
      <xdr:rowOff>2548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4A074C-E809-45E8-8DF3-321EF2495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02694" y="3602052"/>
          <a:ext cx="9400528" cy="23536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344054</xdr:colOff>
      <xdr:row>23</xdr:row>
      <xdr:rowOff>641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E32D21-576B-476B-9DCA-AA124A6A4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68854" cy="4591691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13</xdr:col>
      <xdr:colOff>363107</xdr:colOff>
      <xdr:row>46</xdr:row>
      <xdr:rowOff>152978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184F58-968F-FC4C-C2EA-D3C35F8FA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162550"/>
          <a:ext cx="8287907" cy="41439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52180A-4B15-4C55-B94B-8AB49864C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5"/>
  <sheetViews>
    <sheetView zoomScale="145" zoomScaleNormal="145" workbookViewId="0">
      <selection activeCell="I10" sqref="I10"/>
    </sheetView>
  </sheetViews>
  <sheetFormatPr defaultRowHeight="15" x14ac:dyDescent="0.25"/>
  <cols>
    <col min="1" max="1" width="4" style="8" customWidth="1"/>
    <col min="2" max="3" width="5.140625" style="9" customWidth="1"/>
    <col min="4" max="4" width="6.140625" style="9" customWidth="1"/>
    <col min="5" max="6" width="7.140625" style="10" customWidth="1"/>
    <col min="7" max="8" width="6.42578125" customWidth="1"/>
    <col min="9" max="9" width="7.140625" style="1" customWidth="1"/>
    <col min="10" max="10" width="15.28515625" style="1" customWidth="1"/>
    <col min="11" max="11" width="14.42578125" style="1" customWidth="1"/>
    <col min="12" max="12" width="7.7109375" style="1" customWidth="1"/>
    <col min="13" max="13" width="11.42578125" style="1" customWidth="1"/>
    <col min="15" max="15" width="14.85546875" bestFit="1" customWidth="1"/>
    <col min="16" max="16" width="19.85546875" customWidth="1"/>
    <col min="17" max="17" width="17.7109375" customWidth="1"/>
  </cols>
  <sheetData>
    <row r="1" spans="1:17" ht="63.75" customHeight="1" x14ac:dyDescent="0.25">
      <c r="A1" s="11" t="s">
        <v>1</v>
      </c>
      <c r="B1" s="12" t="s">
        <v>0</v>
      </c>
      <c r="C1" s="13" t="s">
        <v>2</v>
      </c>
      <c r="D1" s="13" t="s">
        <v>11</v>
      </c>
      <c r="E1" s="13" t="s">
        <v>18</v>
      </c>
      <c r="F1" s="13" t="s">
        <v>38</v>
      </c>
      <c r="G1" s="13" t="s">
        <v>37</v>
      </c>
      <c r="H1" s="13" t="s">
        <v>23</v>
      </c>
      <c r="I1" s="39" t="s">
        <v>40</v>
      </c>
      <c r="J1" s="40" t="s">
        <v>24</v>
      </c>
      <c r="K1" s="41" t="s">
        <v>25</v>
      </c>
      <c r="L1" s="42" t="s">
        <v>26</v>
      </c>
      <c r="M1" s="42" t="s">
        <v>27</v>
      </c>
    </row>
    <row r="2" spans="1:17" x14ac:dyDescent="0.25">
      <c r="A2" s="6">
        <v>1</v>
      </c>
      <c r="B2" s="5">
        <v>401</v>
      </c>
      <c r="C2" s="5">
        <v>4</v>
      </c>
      <c r="D2" s="5" t="s">
        <v>12</v>
      </c>
      <c r="E2" s="5">
        <f>ROUND(57.27*10.764,0)</f>
        <v>616</v>
      </c>
      <c r="F2" s="5">
        <f>ROUND(2.75*10.764,0)</f>
        <v>30</v>
      </c>
      <c r="G2" s="5">
        <f>F2+E2</f>
        <v>646</v>
      </c>
      <c r="H2" s="5">
        <f>G2*1.1</f>
        <v>710.6</v>
      </c>
      <c r="I2" s="43">
        <v>21000</v>
      </c>
      <c r="J2" s="44">
        <f>G2*I2</f>
        <v>13566000</v>
      </c>
      <c r="K2" s="45">
        <f>ROUND(J2*1.1,0)</f>
        <v>14922600</v>
      </c>
      <c r="L2" s="46">
        <f t="shared" ref="L2" si="0">MROUND((K2*0.025/12),500)</f>
        <v>31000</v>
      </c>
      <c r="M2" s="47">
        <f>G2*3000</f>
        <v>1938000</v>
      </c>
      <c r="O2" s="37">
        <v>21570</v>
      </c>
      <c r="P2" s="45">
        <f>G2*O2</f>
        <v>13934220</v>
      </c>
      <c r="Q2" s="45">
        <f>ROUND(P2*1.1,0)</f>
        <v>15327642</v>
      </c>
    </row>
    <row r="3" spans="1:17" x14ac:dyDescent="0.25">
      <c r="A3" s="6">
        <v>2</v>
      </c>
      <c r="B3" s="5">
        <v>402</v>
      </c>
      <c r="C3" s="5">
        <v>4</v>
      </c>
      <c r="D3" s="5" t="s">
        <v>17</v>
      </c>
      <c r="E3" s="5">
        <f>41.29*10.764</f>
        <v>444.44555999999994</v>
      </c>
      <c r="F3" s="5">
        <v>0</v>
      </c>
      <c r="G3" s="5">
        <f t="shared" ref="G3:G66" si="1">F3+E3</f>
        <v>444.44555999999994</v>
      </c>
      <c r="H3" s="5">
        <f t="shared" ref="H3:H66" si="2">G3*1.1</f>
        <v>488.89011599999998</v>
      </c>
      <c r="I3" s="43">
        <f>I2</f>
        <v>21000</v>
      </c>
      <c r="J3" s="44">
        <f>ROUND(G3*I3,0)</f>
        <v>9333357</v>
      </c>
      <c r="K3" s="45">
        <f t="shared" ref="K3:K66" si="3">ROUND(J3*1.1,0)</f>
        <v>10266693</v>
      </c>
      <c r="L3" s="46">
        <f t="shared" ref="L3:L68" si="4">MROUND((K3*0.025/12),500)</f>
        <v>21500</v>
      </c>
      <c r="M3" s="47">
        <f t="shared" ref="M3:M66" si="5">G3*3000</f>
        <v>1333336.68</v>
      </c>
      <c r="O3" s="37">
        <v>21570</v>
      </c>
      <c r="P3" s="45">
        <f t="shared" ref="P3:P66" si="6">G3*O3</f>
        <v>9586690.7291999981</v>
      </c>
      <c r="Q3" s="45">
        <f t="shared" ref="Q3:Q66" si="7">ROUND(P3*1.1,0)</f>
        <v>10545360</v>
      </c>
    </row>
    <row r="4" spans="1:17" x14ac:dyDescent="0.25">
      <c r="A4" s="6">
        <v>3</v>
      </c>
      <c r="B4" s="5">
        <v>403</v>
      </c>
      <c r="C4" s="5">
        <v>4</v>
      </c>
      <c r="D4" s="5" t="s">
        <v>17</v>
      </c>
      <c r="E4" s="5">
        <f>39.98*10.764</f>
        <v>430.34471999999994</v>
      </c>
      <c r="F4" s="5">
        <v>0</v>
      </c>
      <c r="G4" s="5">
        <f t="shared" si="1"/>
        <v>430.34471999999994</v>
      </c>
      <c r="H4" s="5">
        <f t="shared" si="2"/>
        <v>473.37919199999999</v>
      </c>
      <c r="I4" s="43">
        <f>I3</f>
        <v>21000</v>
      </c>
      <c r="J4" s="44">
        <f t="shared" ref="J4:J67" si="8">ROUND(G4*I4,0)</f>
        <v>9037239</v>
      </c>
      <c r="K4" s="45">
        <f t="shared" si="3"/>
        <v>9940963</v>
      </c>
      <c r="L4" s="46">
        <f t="shared" si="4"/>
        <v>20500</v>
      </c>
      <c r="M4" s="47">
        <f t="shared" si="5"/>
        <v>1291034.1599999999</v>
      </c>
      <c r="O4" s="37">
        <v>21570</v>
      </c>
      <c r="P4" s="45">
        <f t="shared" si="6"/>
        <v>9282535.6103999987</v>
      </c>
      <c r="Q4" s="45">
        <f t="shared" si="7"/>
        <v>10210789</v>
      </c>
    </row>
    <row r="5" spans="1:17" x14ac:dyDescent="0.25">
      <c r="A5" s="6">
        <v>4</v>
      </c>
      <c r="B5" s="5">
        <v>404</v>
      </c>
      <c r="C5" s="5">
        <v>4</v>
      </c>
      <c r="D5" s="5" t="s">
        <v>12</v>
      </c>
      <c r="E5" s="5">
        <f>58.51*10.764</f>
        <v>629.80163999999991</v>
      </c>
      <c r="F5" s="5">
        <f>3.2*10.764</f>
        <v>34.444800000000001</v>
      </c>
      <c r="G5" s="5">
        <f t="shared" si="1"/>
        <v>664.24643999999989</v>
      </c>
      <c r="H5" s="5">
        <f t="shared" si="2"/>
        <v>730.67108399999995</v>
      </c>
      <c r="I5" s="43">
        <f>I4</f>
        <v>21000</v>
      </c>
      <c r="J5" s="44">
        <f t="shared" si="8"/>
        <v>13949175</v>
      </c>
      <c r="K5" s="45">
        <f t="shared" si="3"/>
        <v>15344093</v>
      </c>
      <c r="L5" s="46">
        <f t="shared" si="4"/>
        <v>32000</v>
      </c>
      <c r="M5" s="47">
        <f t="shared" si="5"/>
        <v>1992739.3199999996</v>
      </c>
      <c r="O5" s="37">
        <v>21570</v>
      </c>
      <c r="P5" s="45">
        <f t="shared" si="6"/>
        <v>14327795.710799998</v>
      </c>
      <c r="Q5" s="45">
        <f t="shared" si="7"/>
        <v>15760575</v>
      </c>
    </row>
    <row r="6" spans="1:17" x14ac:dyDescent="0.25">
      <c r="A6" s="6">
        <v>5</v>
      </c>
      <c r="B6" s="5">
        <v>405</v>
      </c>
      <c r="C6" s="5">
        <v>4</v>
      </c>
      <c r="D6" s="5" t="s">
        <v>12</v>
      </c>
      <c r="E6" s="5">
        <f>58.51*10.764</f>
        <v>629.80163999999991</v>
      </c>
      <c r="F6" s="5">
        <f>3.2*10.764</f>
        <v>34.444800000000001</v>
      </c>
      <c r="G6" s="5">
        <f t="shared" si="1"/>
        <v>664.24643999999989</v>
      </c>
      <c r="H6" s="5">
        <f t="shared" si="2"/>
        <v>730.67108399999995</v>
      </c>
      <c r="I6" s="43">
        <f>I5</f>
        <v>21000</v>
      </c>
      <c r="J6" s="44">
        <f t="shared" si="8"/>
        <v>13949175</v>
      </c>
      <c r="K6" s="45">
        <f t="shared" si="3"/>
        <v>15344093</v>
      </c>
      <c r="L6" s="46">
        <f t="shared" si="4"/>
        <v>32000</v>
      </c>
      <c r="M6" s="47">
        <f t="shared" si="5"/>
        <v>1992739.3199999996</v>
      </c>
      <c r="O6" s="37">
        <v>21570</v>
      </c>
      <c r="P6" s="45">
        <f t="shared" si="6"/>
        <v>14327795.710799998</v>
      </c>
      <c r="Q6" s="45">
        <f t="shared" si="7"/>
        <v>15760575</v>
      </c>
    </row>
    <row r="7" spans="1:17" x14ac:dyDescent="0.25">
      <c r="A7" s="6">
        <v>6</v>
      </c>
      <c r="B7" s="5">
        <v>501</v>
      </c>
      <c r="C7" s="5">
        <v>5</v>
      </c>
      <c r="D7" s="5" t="s">
        <v>12</v>
      </c>
      <c r="E7" s="5">
        <f>ROUND(57.27*10.764,0)</f>
        <v>616</v>
      </c>
      <c r="F7" s="5">
        <f>ROUND(2.75*10.764,0)</f>
        <v>30</v>
      </c>
      <c r="G7" s="5">
        <f t="shared" si="1"/>
        <v>646</v>
      </c>
      <c r="H7" s="5">
        <f t="shared" si="2"/>
        <v>710.6</v>
      </c>
      <c r="I7" s="43">
        <f>I6+80</f>
        <v>21080</v>
      </c>
      <c r="J7" s="44">
        <f t="shared" si="8"/>
        <v>13617680</v>
      </c>
      <c r="K7" s="45">
        <f t="shared" si="3"/>
        <v>14979448</v>
      </c>
      <c r="L7" s="46">
        <f t="shared" si="4"/>
        <v>31000</v>
      </c>
      <c r="M7" s="47">
        <f t="shared" si="5"/>
        <v>1938000</v>
      </c>
      <c r="O7" s="37">
        <v>21570</v>
      </c>
      <c r="P7" s="45">
        <f t="shared" si="6"/>
        <v>13934220</v>
      </c>
      <c r="Q7" s="45">
        <f t="shared" si="7"/>
        <v>15327642</v>
      </c>
    </row>
    <row r="8" spans="1:17" x14ac:dyDescent="0.25">
      <c r="A8" s="6">
        <v>7</v>
      </c>
      <c r="B8" s="5">
        <v>502</v>
      </c>
      <c r="C8" s="5">
        <v>5</v>
      </c>
      <c r="D8" s="5" t="s">
        <v>17</v>
      </c>
      <c r="E8" s="5">
        <f>41.29*10.764</f>
        <v>444.44555999999994</v>
      </c>
      <c r="F8" s="5">
        <v>0</v>
      </c>
      <c r="G8" s="5">
        <f t="shared" si="1"/>
        <v>444.44555999999994</v>
      </c>
      <c r="H8" s="5">
        <f t="shared" si="2"/>
        <v>488.89011599999998</v>
      </c>
      <c r="I8" s="43">
        <f>I7</f>
        <v>21080</v>
      </c>
      <c r="J8" s="44">
        <f t="shared" si="8"/>
        <v>9368912</v>
      </c>
      <c r="K8" s="45">
        <f t="shared" si="3"/>
        <v>10305803</v>
      </c>
      <c r="L8" s="46">
        <f t="shared" si="4"/>
        <v>21500</v>
      </c>
      <c r="M8" s="47">
        <f t="shared" si="5"/>
        <v>1333336.68</v>
      </c>
      <c r="O8" s="37">
        <v>21570</v>
      </c>
      <c r="P8" s="45">
        <f t="shared" si="6"/>
        <v>9586690.7291999981</v>
      </c>
      <c r="Q8" s="45">
        <f t="shared" si="7"/>
        <v>10545360</v>
      </c>
    </row>
    <row r="9" spans="1:17" x14ac:dyDescent="0.25">
      <c r="A9" s="6">
        <v>8</v>
      </c>
      <c r="B9" s="5">
        <v>503</v>
      </c>
      <c r="C9" s="5">
        <v>5</v>
      </c>
      <c r="D9" s="5" t="s">
        <v>17</v>
      </c>
      <c r="E9" s="5">
        <f>39.98*10.764</f>
        <v>430.34471999999994</v>
      </c>
      <c r="F9" s="5">
        <v>0</v>
      </c>
      <c r="G9" s="5">
        <f t="shared" si="1"/>
        <v>430.34471999999994</v>
      </c>
      <c r="H9" s="5">
        <f t="shared" si="2"/>
        <v>473.37919199999999</v>
      </c>
      <c r="I9" s="43">
        <f>I7</f>
        <v>21080</v>
      </c>
      <c r="J9" s="44">
        <f t="shared" si="8"/>
        <v>9071667</v>
      </c>
      <c r="K9" s="45">
        <f t="shared" si="3"/>
        <v>9978834</v>
      </c>
      <c r="L9" s="46">
        <f t="shared" si="4"/>
        <v>21000</v>
      </c>
      <c r="M9" s="47">
        <f t="shared" si="5"/>
        <v>1291034.1599999999</v>
      </c>
      <c r="O9" s="37">
        <v>21570</v>
      </c>
      <c r="P9" s="45">
        <f t="shared" si="6"/>
        <v>9282535.6103999987</v>
      </c>
      <c r="Q9" s="45">
        <f t="shared" si="7"/>
        <v>10210789</v>
      </c>
    </row>
    <row r="10" spans="1:17" x14ac:dyDescent="0.25">
      <c r="A10" s="6">
        <v>9</v>
      </c>
      <c r="B10" s="5">
        <v>504</v>
      </c>
      <c r="C10" s="5">
        <v>5</v>
      </c>
      <c r="D10" s="5" t="s">
        <v>12</v>
      </c>
      <c r="E10" s="5">
        <f>58.51*10.764</f>
        <v>629.80163999999991</v>
      </c>
      <c r="F10" s="5">
        <f>3.2*10.764</f>
        <v>34.444800000000001</v>
      </c>
      <c r="G10" s="5">
        <f t="shared" si="1"/>
        <v>664.24643999999989</v>
      </c>
      <c r="H10" s="5">
        <f t="shared" si="2"/>
        <v>730.67108399999995</v>
      </c>
      <c r="I10" s="43">
        <f>I7</f>
        <v>21080</v>
      </c>
      <c r="J10" s="44">
        <f t="shared" si="8"/>
        <v>14002315</v>
      </c>
      <c r="K10" s="45">
        <f t="shared" si="3"/>
        <v>15402547</v>
      </c>
      <c r="L10" s="46">
        <f t="shared" si="4"/>
        <v>32000</v>
      </c>
      <c r="M10" s="47">
        <f t="shared" si="5"/>
        <v>1992739.3199999996</v>
      </c>
      <c r="O10" s="37">
        <v>21570</v>
      </c>
      <c r="P10" s="45">
        <f t="shared" si="6"/>
        <v>14327795.710799998</v>
      </c>
      <c r="Q10" s="45">
        <f t="shared" si="7"/>
        <v>15760575</v>
      </c>
    </row>
    <row r="11" spans="1:17" x14ac:dyDescent="0.25">
      <c r="A11" s="6">
        <v>10</v>
      </c>
      <c r="B11" s="5">
        <v>505</v>
      </c>
      <c r="C11" s="5">
        <v>5</v>
      </c>
      <c r="D11" s="5" t="s">
        <v>12</v>
      </c>
      <c r="E11" s="5">
        <f>58.51*10.764</f>
        <v>629.80163999999991</v>
      </c>
      <c r="F11" s="5">
        <f>3.2*10.764</f>
        <v>34.444800000000001</v>
      </c>
      <c r="G11" s="5">
        <f t="shared" si="1"/>
        <v>664.24643999999989</v>
      </c>
      <c r="H11" s="5">
        <f t="shared" si="2"/>
        <v>730.67108399999995</v>
      </c>
      <c r="I11" s="43">
        <f>I7</f>
        <v>21080</v>
      </c>
      <c r="J11" s="44">
        <f t="shared" si="8"/>
        <v>14002315</v>
      </c>
      <c r="K11" s="45">
        <f t="shared" si="3"/>
        <v>15402547</v>
      </c>
      <c r="L11" s="46">
        <f t="shared" si="4"/>
        <v>32000</v>
      </c>
      <c r="M11" s="47">
        <f t="shared" si="5"/>
        <v>1992739.3199999996</v>
      </c>
      <c r="O11" s="37">
        <v>21570</v>
      </c>
      <c r="P11" s="45">
        <f t="shared" si="6"/>
        <v>14327795.710799998</v>
      </c>
      <c r="Q11" s="45">
        <f t="shared" si="7"/>
        <v>15760575</v>
      </c>
    </row>
    <row r="12" spans="1:17" x14ac:dyDescent="0.25">
      <c r="A12" s="6">
        <v>11</v>
      </c>
      <c r="B12" s="5">
        <v>601</v>
      </c>
      <c r="C12" s="5">
        <v>6</v>
      </c>
      <c r="D12" s="5" t="s">
        <v>12</v>
      </c>
      <c r="E12" s="5">
        <f>ROUND(57.27*10.764,0)</f>
        <v>616</v>
      </c>
      <c r="F12" s="5">
        <f>ROUND(2.75*10.764,0)</f>
        <v>30</v>
      </c>
      <c r="G12" s="5">
        <f t="shared" si="1"/>
        <v>646</v>
      </c>
      <c r="H12" s="5">
        <f t="shared" si="2"/>
        <v>710.6</v>
      </c>
      <c r="I12" s="43">
        <f>I11+80</f>
        <v>21160</v>
      </c>
      <c r="J12" s="44">
        <f t="shared" si="8"/>
        <v>13669360</v>
      </c>
      <c r="K12" s="45">
        <f t="shared" si="3"/>
        <v>15036296</v>
      </c>
      <c r="L12" s="46">
        <f t="shared" si="4"/>
        <v>31500</v>
      </c>
      <c r="M12" s="47">
        <f t="shared" si="5"/>
        <v>1938000</v>
      </c>
      <c r="O12" s="37">
        <v>21570</v>
      </c>
      <c r="P12" s="45">
        <f t="shared" si="6"/>
        <v>13934220</v>
      </c>
      <c r="Q12" s="45">
        <f t="shared" si="7"/>
        <v>15327642</v>
      </c>
    </row>
    <row r="13" spans="1:17" x14ac:dyDescent="0.25">
      <c r="A13" s="6">
        <v>12</v>
      </c>
      <c r="B13" s="5">
        <v>602</v>
      </c>
      <c r="C13" s="5">
        <v>6</v>
      </c>
      <c r="D13" s="5" t="s">
        <v>17</v>
      </c>
      <c r="E13" s="5">
        <f>41.29*10.764</f>
        <v>444.44555999999994</v>
      </c>
      <c r="F13" s="5">
        <v>0</v>
      </c>
      <c r="G13" s="5">
        <f t="shared" si="1"/>
        <v>444.44555999999994</v>
      </c>
      <c r="H13" s="5">
        <f t="shared" si="2"/>
        <v>488.89011599999998</v>
      </c>
      <c r="I13" s="43">
        <f>I12</f>
        <v>21160</v>
      </c>
      <c r="J13" s="44">
        <f t="shared" si="8"/>
        <v>9404468</v>
      </c>
      <c r="K13" s="45">
        <f t="shared" si="3"/>
        <v>10344915</v>
      </c>
      <c r="L13" s="46">
        <f t="shared" si="4"/>
        <v>21500</v>
      </c>
      <c r="M13" s="47">
        <f t="shared" si="5"/>
        <v>1333336.68</v>
      </c>
      <c r="O13" s="37">
        <v>21570</v>
      </c>
      <c r="P13" s="45">
        <f t="shared" si="6"/>
        <v>9586690.7291999981</v>
      </c>
      <c r="Q13" s="45">
        <f t="shared" si="7"/>
        <v>10545360</v>
      </c>
    </row>
    <row r="14" spans="1:17" x14ac:dyDescent="0.25">
      <c r="A14" s="6">
        <v>13</v>
      </c>
      <c r="B14" s="5">
        <v>603</v>
      </c>
      <c r="C14" s="5">
        <v>6</v>
      </c>
      <c r="D14" s="5" t="s">
        <v>17</v>
      </c>
      <c r="E14" s="5">
        <f>39.98*10.764</f>
        <v>430.34471999999994</v>
      </c>
      <c r="F14" s="5">
        <v>0</v>
      </c>
      <c r="G14" s="5">
        <f t="shared" si="1"/>
        <v>430.34471999999994</v>
      </c>
      <c r="H14" s="5">
        <f t="shared" si="2"/>
        <v>473.37919199999999</v>
      </c>
      <c r="I14" s="43">
        <f>I12</f>
        <v>21160</v>
      </c>
      <c r="J14" s="44">
        <f t="shared" si="8"/>
        <v>9106094</v>
      </c>
      <c r="K14" s="45">
        <f t="shared" si="3"/>
        <v>10016703</v>
      </c>
      <c r="L14" s="46">
        <f t="shared" si="4"/>
        <v>21000</v>
      </c>
      <c r="M14" s="47">
        <f t="shared" si="5"/>
        <v>1291034.1599999999</v>
      </c>
      <c r="O14" s="37">
        <v>21570</v>
      </c>
      <c r="P14" s="45">
        <f t="shared" si="6"/>
        <v>9282535.6103999987</v>
      </c>
      <c r="Q14" s="45">
        <f t="shared" si="7"/>
        <v>10210789</v>
      </c>
    </row>
    <row r="15" spans="1:17" x14ac:dyDescent="0.25">
      <c r="A15" s="6">
        <v>14</v>
      </c>
      <c r="B15" s="5">
        <v>604</v>
      </c>
      <c r="C15" s="5">
        <v>6</v>
      </c>
      <c r="D15" s="5" t="s">
        <v>12</v>
      </c>
      <c r="E15" s="5">
        <f>58.51*10.764</f>
        <v>629.80163999999991</v>
      </c>
      <c r="F15" s="5">
        <f>3.2*10.764</f>
        <v>34.444800000000001</v>
      </c>
      <c r="G15" s="5">
        <f t="shared" si="1"/>
        <v>664.24643999999989</v>
      </c>
      <c r="H15" s="5">
        <f t="shared" si="2"/>
        <v>730.67108399999995</v>
      </c>
      <c r="I15" s="43">
        <f>I12</f>
        <v>21160</v>
      </c>
      <c r="J15" s="44">
        <f t="shared" si="8"/>
        <v>14055455</v>
      </c>
      <c r="K15" s="45">
        <f t="shared" si="3"/>
        <v>15461001</v>
      </c>
      <c r="L15" s="46">
        <f t="shared" si="4"/>
        <v>32000</v>
      </c>
      <c r="M15" s="47">
        <f t="shared" si="5"/>
        <v>1992739.3199999996</v>
      </c>
      <c r="O15" s="37">
        <v>21570</v>
      </c>
      <c r="P15" s="45">
        <f t="shared" si="6"/>
        <v>14327795.710799998</v>
      </c>
      <c r="Q15" s="45">
        <f t="shared" si="7"/>
        <v>15760575</v>
      </c>
    </row>
    <row r="16" spans="1:17" x14ac:dyDescent="0.25">
      <c r="A16" s="6">
        <v>15</v>
      </c>
      <c r="B16" s="5">
        <v>605</v>
      </c>
      <c r="C16" s="5">
        <v>6</v>
      </c>
      <c r="D16" s="5" t="s">
        <v>12</v>
      </c>
      <c r="E16" s="5">
        <f>58.51*10.764</f>
        <v>629.80163999999991</v>
      </c>
      <c r="F16" s="5">
        <f>3.2*10.764</f>
        <v>34.444800000000001</v>
      </c>
      <c r="G16" s="5">
        <f t="shared" si="1"/>
        <v>664.24643999999989</v>
      </c>
      <c r="H16" s="5">
        <f t="shared" si="2"/>
        <v>730.67108399999995</v>
      </c>
      <c r="I16" s="43">
        <f>I12</f>
        <v>21160</v>
      </c>
      <c r="J16" s="44">
        <f t="shared" si="8"/>
        <v>14055455</v>
      </c>
      <c r="K16" s="45">
        <f t="shared" si="3"/>
        <v>15461001</v>
      </c>
      <c r="L16" s="46">
        <f t="shared" si="4"/>
        <v>32000</v>
      </c>
      <c r="M16" s="47">
        <f t="shared" si="5"/>
        <v>1992739.3199999996</v>
      </c>
      <c r="O16" s="37">
        <v>21570</v>
      </c>
      <c r="P16" s="45">
        <f t="shared" si="6"/>
        <v>14327795.710799998</v>
      </c>
      <c r="Q16" s="45">
        <f t="shared" si="7"/>
        <v>15760575</v>
      </c>
    </row>
    <row r="17" spans="1:17" x14ac:dyDescent="0.25">
      <c r="A17" s="6">
        <v>16</v>
      </c>
      <c r="B17" s="5">
        <v>701</v>
      </c>
      <c r="C17" s="5">
        <v>7</v>
      </c>
      <c r="D17" s="5" t="s">
        <v>12</v>
      </c>
      <c r="E17" s="5">
        <f>ROUND(57.27*10.764,0)</f>
        <v>616</v>
      </c>
      <c r="F17" s="5">
        <f>ROUND(2.75*10.764,0)</f>
        <v>30</v>
      </c>
      <c r="G17" s="5">
        <f t="shared" si="1"/>
        <v>646</v>
      </c>
      <c r="H17" s="5">
        <f t="shared" si="2"/>
        <v>710.6</v>
      </c>
      <c r="I17" s="43">
        <f>I16+80</f>
        <v>21240</v>
      </c>
      <c r="J17" s="44">
        <f t="shared" si="8"/>
        <v>13721040</v>
      </c>
      <c r="K17" s="45">
        <f t="shared" si="3"/>
        <v>15093144</v>
      </c>
      <c r="L17" s="46">
        <f t="shared" si="4"/>
        <v>31500</v>
      </c>
      <c r="M17" s="47">
        <f t="shared" si="5"/>
        <v>1938000</v>
      </c>
      <c r="O17" s="37">
        <v>21570</v>
      </c>
      <c r="P17" s="45">
        <f t="shared" si="6"/>
        <v>13934220</v>
      </c>
      <c r="Q17" s="45">
        <f t="shared" si="7"/>
        <v>15327642</v>
      </c>
    </row>
    <row r="18" spans="1:17" x14ac:dyDescent="0.25">
      <c r="A18" s="6">
        <v>17</v>
      </c>
      <c r="B18" s="5">
        <v>702</v>
      </c>
      <c r="C18" s="5">
        <v>7</v>
      </c>
      <c r="D18" s="5" t="s">
        <v>17</v>
      </c>
      <c r="E18" s="5">
        <f>41.29*10.764</f>
        <v>444.44555999999994</v>
      </c>
      <c r="F18" s="5">
        <v>0</v>
      </c>
      <c r="G18" s="5">
        <f t="shared" si="1"/>
        <v>444.44555999999994</v>
      </c>
      <c r="H18" s="5">
        <f t="shared" si="2"/>
        <v>488.89011599999998</v>
      </c>
      <c r="I18" s="43">
        <f>I17</f>
        <v>21240</v>
      </c>
      <c r="J18" s="44">
        <f t="shared" si="8"/>
        <v>9440024</v>
      </c>
      <c r="K18" s="45">
        <f t="shared" si="3"/>
        <v>10384026</v>
      </c>
      <c r="L18" s="46">
        <f t="shared" si="4"/>
        <v>21500</v>
      </c>
      <c r="M18" s="47">
        <f t="shared" si="5"/>
        <v>1333336.68</v>
      </c>
      <c r="O18" s="37">
        <v>21570</v>
      </c>
      <c r="P18" s="45">
        <f t="shared" si="6"/>
        <v>9586690.7291999981</v>
      </c>
      <c r="Q18" s="45">
        <f t="shared" si="7"/>
        <v>10545360</v>
      </c>
    </row>
    <row r="19" spans="1:17" x14ac:dyDescent="0.25">
      <c r="A19" s="6">
        <v>18</v>
      </c>
      <c r="B19" s="5">
        <v>703</v>
      </c>
      <c r="C19" s="5">
        <v>7</v>
      </c>
      <c r="D19" s="5" t="s">
        <v>17</v>
      </c>
      <c r="E19" s="5">
        <f>39.98*10.764</f>
        <v>430.34471999999994</v>
      </c>
      <c r="F19" s="5">
        <v>0</v>
      </c>
      <c r="G19" s="5">
        <f t="shared" si="1"/>
        <v>430.34471999999994</v>
      </c>
      <c r="H19" s="5">
        <f t="shared" si="2"/>
        <v>473.37919199999999</v>
      </c>
      <c r="I19" s="43">
        <f>I17</f>
        <v>21240</v>
      </c>
      <c r="J19" s="44">
        <f t="shared" si="8"/>
        <v>9140522</v>
      </c>
      <c r="K19" s="45">
        <f t="shared" si="3"/>
        <v>10054574</v>
      </c>
      <c r="L19" s="46">
        <f t="shared" si="4"/>
        <v>21000</v>
      </c>
      <c r="M19" s="47">
        <f t="shared" si="5"/>
        <v>1291034.1599999999</v>
      </c>
      <c r="O19" s="37">
        <v>21570</v>
      </c>
      <c r="P19" s="45">
        <f t="shared" si="6"/>
        <v>9282535.6103999987</v>
      </c>
      <c r="Q19" s="45">
        <f t="shared" si="7"/>
        <v>10210789</v>
      </c>
    </row>
    <row r="20" spans="1:17" x14ac:dyDescent="0.25">
      <c r="A20" s="6">
        <v>19</v>
      </c>
      <c r="B20" s="5">
        <v>704</v>
      </c>
      <c r="C20" s="5">
        <v>7</v>
      </c>
      <c r="D20" s="5" t="s">
        <v>12</v>
      </c>
      <c r="E20" s="5">
        <f>58.51*10.764</f>
        <v>629.80163999999991</v>
      </c>
      <c r="F20" s="5">
        <f>3.2*10.764</f>
        <v>34.444800000000001</v>
      </c>
      <c r="G20" s="5">
        <f t="shared" si="1"/>
        <v>664.24643999999989</v>
      </c>
      <c r="H20" s="5">
        <f t="shared" si="2"/>
        <v>730.67108399999995</v>
      </c>
      <c r="I20" s="43">
        <f>I17</f>
        <v>21240</v>
      </c>
      <c r="J20" s="44">
        <f t="shared" si="8"/>
        <v>14108594</v>
      </c>
      <c r="K20" s="45">
        <f t="shared" si="3"/>
        <v>15519453</v>
      </c>
      <c r="L20" s="46">
        <f t="shared" si="4"/>
        <v>32500</v>
      </c>
      <c r="M20" s="47">
        <f t="shared" si="5"/>
        <v>1992739.3199999996</v>
      </c>
      <c r="O20" s="37">
        <v>21570</v>
      </c>
      <c r="P20" s="45">
        <f t="shared" si="6"/>
        <v>14327795.710799998</v>
      </c>
      <c r="Q20" s="45">
        <f t="shared" si="7"/>
        <v>15760575</v>
      </c>
    </row>
    <row r="21" spans="1:17" x14ac:dyDescent="0.25">
      <c r="A21" s="6">
        <v>20</v>
      </c>
      <c r="B21" s="5">
        <v>705</v>
      </c>
      <c r="C21" s="5">
        <v>7</v>
      </c>
      <c r="D21" s="5" t="s">
        <v>12</v>
      </c>
      <c r="E21" s="5">
        <f>58.51*10.764</f>
        <v>629.80163999999991</v>
      </c>
      <c r="F21" s="5">
        <f>3.2*10.764</f>
        <v>34.444800000000001</v>
      </c>
      <c r="G21" s="5">
        <f t="shared" si="1"/>
        <v>664.24643999999989</v>
      </c>
      <c r="H21" s="5">
        <f t="shared" si="2"/>
        <v>730.67108399999995</v>
      </c>
      <c r="I21" s="43">
        <f>I17</f>
        <v>21240</v>
      </c>
      <c r="J21" s="44">
        <f t="shared" si="8"/>
        <v>14108594</v>
      </c>
      <c r="K21" s="45">
        <f t="shared" si="3"/>
        <v>15519453</v>
      </c>
      <c r="L21" s="46">
        <f t="shared" si="4"/>
        <v>32500</v>
      </c>
      <c r="M21" s="47">
        <f t="shared" si="5"/>
        <v>1992739.3199999996</v>
      </c>
      <c r="O21" s="37">
        <v>21570</v>
      </c>
      <c r="P21" s="45">
        <f t="shared" si="6"/>
        <v>14327795.710799998</v>
      </c>
      <c r="Q21" s="45">
        <f t="shared" si="7"/>
        <v>15760575</v>
      </c>
    </row>
    <row r="22" spans="1:17" x14ac:dyDescent="0.25">
      <c r="A22" s="6">
        <v>21</v>
      </c>
      <c r="B22" s="5">
        <v>801</v>
      </c>
      <c r="C22" s="5">
        <v>8</v>
      </c>
      <c r="D22" s="5" t="s">
        <v>12</v>
      </c>
      <c r="E22" s="5">
        <f>ROUND(57.27*10.764,0)</f>
        <v>616</v>
      </c>
      <c r="F22" s="5">
        <f>ROUND(2.75*10.764,0)</f>
        <v>30</v>
      </c>
      <c r="G22" s="5">
        <f t="shared" si="1"/>
        <v>646</v>
      </c>
      <c r="H22" s="5">
        <f t="shared" si="2"/>
        <v>710.6</v>
      </c>
      <c r="I22" s="43">
        <f>I21+80</f>
        <v>21320</v>
      </c>
      <c r="J22" s="44">
        <f t="shared" si="8"/>
        <v>13772720</v>
      </c>
      <c r="K22" s="45">
        <f t="shared" si="3"/>
        <v>15149992</v>
      </c>
      <c r="L22" s="46">
        <f t="shared" si="4"/>
        <v>31500</v>
      </c>
      <c r="M22" s="47">
        <f t="shared" si="5"/>
        <v>1938000</v>
      </c>
      <c r="O22" s="37">
        <v>21570</v>
      </c>
      <c r="P22" s="45">
        <f t="shared" si="6"/>
        <v>13934220</v>
      </c>
      <c r="Q22" s="45">
        <f t="shared" si="7"/>
        <v>15327642</v>
      </c>
    </row>
    <row r="23" spans="1:17" x14ac:dyDescent="0.25">
      <c r="A23" s="6">
        <v>22</v>
      </c>
      <c r="B23" s="5">
        <v>802</v>
      </c>
      <c r="C23" s="5">
        <v>8</v>
      </c>
      <c r="D23" s="5" t="s">
        <v>17</v>
      </c>
      <c r="E23" s="5">
        <f>41.29*10.764</f>
        <v>444.44555999999994</v>
      </c>
      <c r="F23" s="5">
        <v>0</v>
      </c>
      <c r="G23" s="5">
        <f t="shared" si="1"/>
        <v>444.44555999999994</v>
      </c>
      <c r="H23" s="5">
        <f t="shared" si="2"/>
        <v>488.89011599999998</v>
      </c>
      <c r="I23" s="43">
        <f>I22</f>
        <v>21320</v>
      </c>
      <c r="J23" s="44">
        <f t="shared" si="8"/>
        <v>9475579</v>
      </c>
      <c r="K23" s="45">
        <f t="shared" si="3"/>
        <v>10423137</v>
      </c>
      <c r="L23" s="46">
        <f t="shared" si="4"/>
        <v>21500</v>
      </c>
      <c r="M23" s="47">
        <f t="shared" si="5"/>
        <v>1333336.68</v>
      </c>
      <c r="O23" s="37">
        <v>21570</v>
      </c>
      <c r="P23" s="45">
        <f t="shared" si="6"/>
        <v>9586690.7291999981</v>
      </c>
      <c r="Q23" s="45">
        <f t="shared" si="7"/>
        <v>10545360</v>
      </c>
    </row>
    <row r="24" spans="1:17" x14ac:dyDescent="0.25">
      <c r="A24" s="6">
        <v>23</v>
      </c>
      <c r="B24" s="5">
        <v>803</v>
      </c>
      <c r="C24" s="5">
        <v>8</v>
      </c>
      <c r="D24" s="5" t="s">
        <v>17</v>
      </c>
      <c r="E24" s="5">
        <f>39.98*10.764</f>
        <v>430.34471999999994</v>
      </c>
      <c r="F24" s="5">
        <v>0</v>
      </c>
      <c r="G24" s="5">
        <f t="shared" si="1"/>
        <v>430.34471999999994</v>
      </c>
      <c r="H24" s="5">
        <f t="shared" si="2"/>
        <v>473.37919199999999</v>
      </c>
      <c r="I24" s="43">
        <f>I22</f>
        <v>21320</v>
      </c>
      <c r="J24" s="44">
        <f t="shared" si="8"/>
        <v>9174949</v>
      </c>
      <c r="K24" s="45">
        <f t="shared" si="3"/>
        <v>10092444</v>
      </c>
      <c r="L24" s="46">
        <f t="shared" si="4"/>
        <v>21000</v>
      </c>
      <c r="M24" s="47">
        <f t="shared" si="5"/>
        <v>1291034.1599999999</v>
      </c>
      <c r="O24" s="37">
        <v>21570</v>
      </c>
      <c r="P24" s="45">
        <f t="shared" si="6"/>
        <v>9282535.6103999987</v>
      </c>
      <c r="Q24" s="45">
        <f t="shared" si="7"/>
        <v>10210789</v>
      </c>
    </row>
    <row r="25" spans="1:17" x14ac:dyDescent="0.25">
      <c r="A25" s="6">
        <v>24</v>
      </c>
      <c r="B25" s="5">
        <v>804</v>
      </c>
      <c r="C25" s="5">
        <v>8</v>
      </c>
      <c r="D25" s="5" t="s">
        <v>12</v>
      </c>
      <c r="E25" s="5">
        <f>58.51*10.764</f>
        <v>629.80163999999991</v>
      </c>
      <c r="F25" s="5">
        <f>3.2*10.764</f>
        <v>34.444800000000001</v>
      </c>
      <c r="G25" s="5">
        <f t="shared" si="1"/>
        <v>664.24643999999989</v>
      </c>
      <c r="H25" s="5">
        <f t="shared" si="2"/>
        <v>730.67108399999995</v>
      </c>
      <c r="I25" s="43">
        <f>I22</f>
        <v>21320</v>
      </c>
      <c r="J25" s="44">
        <f t="shared" si="8"/>
        <v>14161734</v>
      </c>
      <c r="K25" s="45">
        <f t="shared" si="3"/>
        <v>15577907</v>
      </c>
      <c r="L25" s="46">
        <f t="shared" si="4"/>
        <v>32500</v>
      </c>
      <c r="M25" s="47">
        <f t="shared" si="5"/>
        <v>1992739.3199999996</v>
      </c>
      <c r="O25" s="37">
        <v>21570</v>
      </c>
      <c r="P25" s="45">
        <f t="shared" si="6"/>
        <v>14327795.710799998</v>
      </c>
      <c r="Q25" s="45">
        <f t="shared" si="7"/>
        <v>15760575</v>
      </c>
    </row>
    <row r="26" spans="1:17" x14ac:dyDescent="0.25">
      <c r="A26" s="6">
        <v>25</v>
      </c>
      <c r="B26" s="5">
        <v>805</v>
      </c>
      <c r="C26" s="5">
        <v>8</v>
      </c>
      <c r="D26" s="5" t="s">
        <v>12</v>
      </c>
      <c r="E26" s="5">
        <f>58.51*10.764</f>
        <v>629.80163999999991</v>
      </c>
      <c r="F26" s="5">
        <f>3.2*10.764</f>
        <v>34.444800000000001</v>
      </c>
      <c r="G26" s="5">
        <f t="shared" si="1"/>
        <v>664.24643999999989</v>
      </c>
      <c r="H26" s="5">
        <f t="shared" si="2"/>
        <v>730.67108399999995</v>
      </c>
      <c r="I26" s="43">
        <f>I22</f>
        <v>21320</v>
      </c>
      <c r="J26" s="44">
        <f t="shared" si="8"/>
        <v>14161734</v>
      </c>
      <c r="K26" s="45">
        <f t="shared" si="3"/>
        <v>15577907</v>
      </c>
      <c r="L26" s="46">
        <f t="shared" si="4"/>
        <v>32500</v>
      </c>
      <c r="M26" s="47">
        <f t="shared" si="5"/>
        <v>1992739.3199999996</v>
      </c>
      <c r="O26" s="37">
        <v>21570</v>
      </c>
      <c r="P26" s="45">
        <f t="shared" si="6"/>
        <v>14327795.710799998</v>
      </c>
      <c r="Q26" s="45">
        <f t="shared" si="7"/>
        <v>15760575</v>
      </c>
    </row>
    <row r="27" spans="1:17" x14ac:dyDescent="0.25">
      <c r="A27" s="6">
        <v>26</v>
      </c>
      <c r="B27" s="5">
        <v>901</v>
      </c>
      <c r="C27" s="5">
        <v>9</v>
      </c>
      <c r="D27" s="5" t="s">
        <v>12</v>
      </c>
      <c r="E27" s="5">
        <f>ROUND(57.27*10.764,0)</f>
        <v>616</v>
      </c>
      <c r="F27" s="5">
        <f>ROUND(2.75*10.764,0)</f>
        <v>30</v>
      </c>
      <c r="G27" s="5">
        <f t="shared" si="1"/>
        <v>646</v>
      </c>
      <c r="H27" s="5">
        <f t="shared" si="2"/>
        <v>710.6</v>
      </c>
      <c r="I27" s="43">
        <f>I26+80</f>
        <v>21400</v>
      </c>
      <c r="J27" s="44">
        <f t="shared" si="8"/>
        <v>13824400</v>
      </c>
      <c r="K27" s="45">
        <f t="shared" si="3"/>
        <v>15206840</v>
      </c>
      <c r="L27" s="46">
        <f t="shared" si="4"/>
        <v>31500</v>
      </c>
      <c r="M27" s="47">
        <f t="shared" si="5"/>
        <v>1938000</v>
      </c>
      <c r="O27" s="37">
        <v>21570</v>
      </c>
      <c r="P27" s="45">
        <f t="shared" si="6"/>
        <v>13934220</v>
      </c>
      <c r="Q27" s="45">
        <f t="shared" si="7"/>
        <v>15327642</v>
      </c>
    </row>
    <row r="28" spans="1:17" x14ac:dyDescent="0.25">
      <c r="A28" s="6">
        <v>27</v>
      </c>
      <c r="B28" s="5">
        <v>902</v>
      </c>
      <c r="C28" s="5">
        <v>9</v>
      </c>
      <c r="D28" s="5" t="s">
        <v>17</v>
      </c>
      <c r="E28" s="5">
        <f>41.29*10.764</f>
        <v>444.44555999999994</v>
      </c>
      <c r="F28" s="5">
        <v>0</v>
      </c>
      <c r="G28" s="5">
        <f t="shared" si="1"/>
        <v>444.44555999999994</v>
      </c>
      <c r="H28" s="5">
        <f t="shared" si="2"/>
        <v>488.89011599999998</v>
      </c>
      <c r="I28" s="43">
        <f>I27</f>
        <v>21400</v>
      </c>
      <c r="J28" s="44">
        <f t="shared" si="8"/>
        <v>9511135</v>
      </c>
      <c r="K28" s="45">
        <f t="shared" si="3"/>
        <v>10462249</v>
      </c>
      <c r="L28" s="46">
        <f t="shared" si="4"/>
        <v>22000</v>
      </c>
      <c r="M28" s="47">
        <f t="shared" si="5"/>
        <v>1333336.68</v>
      </c>
      <c r="O28" s="37">
        <v>21570</v>
      </c>
      <c r="P28" s="45">
        <f t="shared" si="6"/>
        <v>9586690.7291999981</v>
      </c>
      <c r="Q28" s="45">
        <f t="shared" si="7"/>
        <v>10545360</v>
      </c>
    </row>
    <row r="29" spans="1:17" x14ac:dyDescent="0.25">
      <c r="A29" s="6">
        <v>28</v>
      </c>
      <c r="B29" s="5">
        <v>903</v>
      </c>
      <c r="C29" s="5">
        <v>9</v>
      </c>
      <c r="D29" s="5" t="s">
        <v>17</v>
      </c>
      <c r="E29" s="5">
        <f>39.98*10.764</f>
        <v>430.34471999999994</v>
      </c>
      <c r="F29" s="5">
        <v>0</v>
      </c>
      <c r="G29" s="5">
        <f t="shared" si="1"/>
        <v>430.34471999999994</v>
      </c>
      <c r="H29" s="5">
        <f t="shared" si="2"/>
        <v>473.37919199999999</v>
      </c>
      <c r="I29" s="43">
        <f>I28</f>
        <v>21400</v>
      </c>
      <c r="J29" s="44">
        <f t="shared" si="8"/>
        <v>9209377</v>
      </c>
      <c r="K29" s="45">
        <f t="shared" si="3"/>
        <v>10130315</v>
      </c>
      <c r="L29" s="46">
        <f t="shared" si="4"/>
        <v>21000</v>
      </c>
      <c r="M29" s="47">
        <f t="shared" si="5"/>
        <v>1291034.1599999999</v>
      </c>
      <c r="O29" s="37">
        <v>21570</v>
      </c>
      <c r="P29" s="45">
        <f t="shared" si="6"/>
        <v>9282535.6103999987</v>
      </c>
      <c r="Q29" s="45">
        <f t="shared" si="7"/>
        <v>10210789</v>
      </c>
    </row>
    <row r="30" spans="1:17" x14ac:dyDescent="0.25">
      <c r="A30" s="6">
        <v>29</v>
      </c>
      <c r="B30" s="5">
        <v>904</v>
      </c>
      <c r="C30" s="5">
        <v>9</v>
      </c>
      <c r="D30" s="5" t="s">
        <v>12</v>
      </c>
      <c r="E30" s="5">
        <f>58.51*10.764</f>
        <v>629.80163999999991</v>
      </c>
      <c r="F30" s="5">
        <f>3.2*10.764</f>
        <v>34.444800000000001</v>
      </c>
      <c r="G30" s="5">
        <f t="shared" si="1"/>
        <v>664.24643999999989</v>
      </c>
      <c r="H30" s="5">
        <f t="shared" si="2"/>
        <v>730.67108399999995</v>
      </c>
      <c r="I30" s="43">
        <f>I29</f>
        <v>21400</v>
      </c>
      <c r="J30" s="44">
        <f t="shared" si="8"/>
        <v>14214874</v>
      </c>
      <c r="K30" s="45">
        <f t="shared" si="3"/>
        <v>15636361</v>
      </c>
      <c r="L30" s="46">
        <f t="shared" si="4"/>
        <v>32500</v>
      </c>
      <c r="M30" s="47">
        <f t="shared" si="5"/>
        <v>1992739.3199999996</v>
      </c>
      <c r="O30" s="37">
        <v>21570</v>
      </c>
      <c r="P30" s="45">
        <f t="shared" si="6"/>
        <v>14327795.710799998</v>
      </c>
      <c r="Q30" s="45">
        <f t="shared" si="7"/>
        <v>15760575</v>
      </c>
    </row>
    <row r="31" spans="1:17" x14ac:dyDescent="0.25">
      <c r="A31" s="6">
        <v>30</v>
      </c>
      <c r="B31" s="5">
        <v>905</v>
      </c>
      <c r="C31" s="5">
        <v>9</v>
      </c>
      <c r="D31" s="5" t="s">
        <v>12</v>
      </c>
      <c r="E31" s="5">
        <f>58.51*10.764</f>
        <v>629.80163999999991</v>
      </c>
      <c r="F31" s="5">
        <f>3.2*10.764</f>
        <v>34.444800000000001</v>
      </c>
      <c r="G31" s="5">
        <f t="shared" si="1"/>
        <v>664.24643999999989</v>
      </c>
      <c r="H31" s="5">
        <f t="shared" si="2"/>
        <v>730.67108399999995</v>
      </c>
      <c r="I31" s="43">
        <f>I27</f>
        <v>21400</v>
      </c>
      <c r="J31" s="44">
        <f t="shared" si="8"/>
        <v>14214874</v>
      </c>
      <c r="K31" s="45">
        <f t="shared" si="3"/>
        <v>15636361</v>
      </c>
      <c r="L31" s="46">
        <f t="shared" si="4"/>
        <v>32500</v>
      </c>
      <c r="M31" s="47">
        <f t="shared" si="5"/>
        <v>1992739.3199999996</v>
      </c>
      <c r="O31" s="37">
        <v>21570</v>
      </c>
      <c r="P31" s="45">
        <f t="shared" si="6"/>
        <v>14327795.710799998</v>
      </c>
      <c r="Q31" s="45">
        <f t="shared" si="7"/>
        <v>15760575</v>
      </c>
    </row>
    <row r="32" spans="1:17" x14ac:dyDescent="0.25">
      <c r="A32" s="6">
        <v>31</v>
      </c>
      <c r="B32" s="5">
        <v>1001</v>
      </c>
      <c r="C32" s="5">
        <v>10</v>
      </c>
      <c r="D32" s="5" t="s">
        <v>12</v>
      </c>
      <c r="E32" s="5">
        <f>ROUND(57.27*10.764,0)</f>
        <v>616</v>
      </c>
      <c r="F32" s="5">
        <f>ROUND(2.75*10.764,0)</f>
        <v>30</v>
      </c>
      <c r="G32" s="5">
        <f t="shared" si="1"/>
        <v>646</v>
      </c>
      <c r="H32" s="5">
        <f t="shared" si="2"/>
        <v>710.6</v>
      </c>
      <c r="I32" s="43">
        <f>I31+80</f>
        <v>21480</v>
      </c>
      <c r="J32" s="44">
        <f t="shared" si="8"/>
        <v>13876080</v>
      </c>
      <c r="K32" s="45">
        <f t="shared" si="3"/>
        <v>15263688</v>
      </c>
      <c r="L32" s="46">
        <f t="shared" si="4"/>
        <v>32000</v>
      </c>
      <c r="M32" s="47">
        <f t="shared" si="5"/>
        <v>1938000</v>
      </c>
      <c r="O32" s="37">
        <v>21570</v>
      </c>
      <c r="P32" s="45">
        <f t="shared" si="6"/>
        <v>13934220</v>
      </c>
      <c r="Q32" s="45">
        <f t="shared" si="7"/>
        <v>15327642</v>
      </c>
    </row>
    <row r="33" spans="1:17" x14ac:dyDescent="0.25">
      <c r="A33" s="6">
        <v>32</v>
      </c>
      <c r="B33" s="5">
        <v>1002</v>
      </c>
      <c r="C33" s="5">
        <v>10</v>
      </c>
      <c r="D33" s="5" t="s">
        <v>17</v>
      </c>
      <c r="E33" s="5">
        <f>41.29*10.764</f>
        <v>444.44555999999994</v>
      </c>
      <c r="F33" s="5">
        <v>0</v>
      </c>
      <c r="G33" s="5">
        <f t="shared" si="1"/>
        <v>444.44555999999994</v>
      </c>
      <c r="H33" s="5">
        <f t="shared" si="2"/>
        <v>488.89011599999998</v>
      </c>
      <c r="I33" s="43">
        <f t="shared" ref="I33:I55" si="9">I32</f>
        <v>21480</v>
      </c>
      <c r="J33" s="44">
        <f t="shared" si="8"/>
        <v>9546691</v>
      </c>
      <c r="K33" s="45">
        <f t="shared" si="3"/>
        <v>10501360</v>
      </c>
      <c r="L33" s="46">
        <f t="shared" si="4"/>
        <v>22000</v>
      </c>
      <c r="M33" s="47">
        <f t="shared" si="5"/>
        <v>1333336.68</v>
      </c>
      <c r="O33" s="37">
        <v>21570</v>
      </c>
      <c r="P33" s="45">
        <f t="shared" si="6"/>
        <v>9586690.7291999981</v>
      </c>
      <c r="Q33" s="45">
        <f t="shared" si="7"/>
        <v>10545360</v>
      </c>
    </row>
    <row r="34" spans="1:17" x14ac:dyDescent="0.25">
      <c r="A34" s="6">
        <v>33</v>
      </c>
      <c r="B34" s="5">
        <v>1003</v>
      </c>
      <c r="C34" s="5">
        <v>10</v>
      </c>
      <c r="D34" s="5" t="s">
        <v>17</v>
      </c>
      <c r="E34" s="5">
        <f>39.98*10.764</f>
        <v>430.34471999999994</v>
      </c>
      <c r="F34" s="5">
        <v>0</v>
      </c>
      <c r="G34" s="5">
        <f t="shared" si="1"/>
        <v>430.34471999999994</v>
      </c>
      <c r="H34" s="5">
        <f t="shared" si="2"/>
        <v>473.37919199999999</v>
      </c>
      <c r="I34" s="43">
        <f>I32</f>
        <v>21480</v>
      </c>
      <c r="J34" s="44">
        <f t="shared" si="8"/>
        <v>9243805</v>
      </c>
      <c r="K34" s="45">
        <f t="shared" si="3"/>
        <v>10168186</v>
      </c>
      <c r="L34" s="46">
        <f t="shared" si="4"/>
        <v>21000</v>
      </c>
      <c r="M34" s="47">
        <f t="shared" si="5"/>
        <v>1291034.1599999999</v>
      </c>
      <c r="O34" s="37">
        <v>21570</v>
      </c>
      <c r="P34" s="45">
        <f t="shared" si="6"/>
        <v>9282535.6103999987</v>
      </c>
      <c r="Q34" s="45">
        <f t="shared" si="7"/>
        <v>10210789</v>
      </c>
    </row>
    <row r="35" spans="1:17" x14ac:dyDescent="0.25">
      <c r="A35" s="6">
        <v>34</v>
      </c>
      <c r="B35" s="5">
        <v>1004</v>
      </c>
      <c r="C35" s="5">
        <v>10</v>
      </c>
      <c r="D35" s="5" t="s">
        <v>12</v>
      </c>
      <c r="E35" s="5">
        <f>58.51*10.764</f>
        <v>629.80163999999991</v>
      </c>
      <c r="F35" s="5">
        <f>3.2*10.764</f>
        <v>34.444800000000001</v>
      </c>
      <c r="G35" s="5">
        <f t="shared" si="1"/>
        <v>664.24643999999989</v>
      </c>
      <c r="H35" s="5">
        <f t="shared" si="2"/>
        <v>730.67108399999995</v>
      </c>
      <c r="I35" s="43">
        <f t="shared" si="9"/>
        <v>21480</v>
      </c>
      <c r="J35" s="44">
        <f t="shared" si="8"/>
        <v>14268014</v>
      </c>
      <c r="K35" s="45">
        <f t="shared" si="3"/>
        <v>15694815</v>
      </c>
      <c r="L35" s="46">
        <f t="shared" si="4"/>
        <v>32500</v>
      </c>
      <c r="M35" s="47">
        <f t="shared" si="5"/>
        <v>1992739.3199999996</v>
      </c>
      <c r="O35" s="37">
        <v>21570</v>
      </c>
      <c r="P35" s="45">
        <f t="shared" si="6"/>
        <v>14327795.710799998</v>
      </c>
      <c r="Q35" s="45">
        <f t="shared" si="7"/>
        <v>15760575</v>
      </c>
    </row>
    <row r="36" spans="1:17" x14ac:dyDescent="0.25">
      <c r="A36" s="6">
        <v>35</v>
      </c>
      <c r="B36" s="5">
        <v>1005</v>
      </c>
      <c r="C36" s="5">
        <v>10</v>
      </c>
      <c r="D36" s="5" t="s">
        <v>12</v>
      </c>
      <c r="E36" s="5">
        <f>58.51*10.764</f>
        <v>629.80163999999991</v>
      </c>
      <c r="F36" s="5">
        <f>3.2*10.764</f>
        <v>34.444800000000001</v>
      </c>
      <c r="G36" s="5">
        <f t="shared" si="1"/>
        <v>664.24643999999989</v>
      </c>
      <c r="H36" s="5">
        <f t="shared" si="2"/>
        <v>730.67108399999995</v>
      </c>
      <c r="I36" s="43">
        <f t="shared" si="9"/>
        <v>21480</v>
      </c>
      <c r="J36" s="44">
        <f t="shared" si="8"/>
        <v>14268014</v>
      </c>
      <c r="K36" s="45">
        <f t="shared" si="3"/>
        <v>15694815</v>
      </c>
      <c r="L36" s="46">
        <f t="shared" si="4"/>
        <v>32500</v>
      </c>
      <c r="M36" s="47">
        <f t="shared" si="5"/>
        <v>1992739.3199999996</v>
      </c>
      <c r="O36" s="37">
        <v>21570</v>
      </c>
      <c r="P36" s="45">
        <f t="shared" si="6"/>
        <v>14327795.710799998</v>
      </c>
      <c r="Q36" s="45">
        <f t="shared" si="7"/>
        <v>15760575</v>
      </c>
    </row>
    <row r="37" spans="1:17" x14ac:dyDescent="0.25">
      <c r="A37" s="6">
        <v>36</v>
      </c>
      <c r="B37" s="5">
        <v>1101</v>
      </c>
      <c r="C37" s="5">
        <v>11</v>
      </c>
      <c r="D37" s="5" t="s">
        <v>12</v>
      </c>
      <c r="E37" s="5">
        <f>ROUND(57.27*10.764,0)</f>
        <v>616</v>
      </c>
      <c r="F37" s="5">
        <f>ROUND(2.75*10.764,0)</f>
        <v>30</v>
      </c>
      <c r="G37" s="5">
        <f t="shared" si="1"/>
        <v>646</v>
      </c>
      <c r="H37" s="5">
        <f t="shared" si="2"/>
        <v>710.6</v>
      </c>
      <c r="I37" s="43">
        <f>I36+80</f>
        <v>21560</v>
      </c>
      <c r="J37" s="44">
        <f t="shared" si="8"/>
        <v>13927760</v>
      </c>
      <c r="K37" s="45">
        <f t="shared" si="3"/>
        <v>15320536</v>
      </c>
      <c r="L37" s="46">
        <f t="shared" si="4"/>
        <v>32000</v>
      </c>
      <c r="M37" s="47">
        <f t="shared" si="5"/>
        <v>1938000</v>
      </c>
      <c r="O37" s="37">
        <v>22250</v>
      </c>
      <c r="P37" s="45">
        <f t="shared" si="6"/>
        <v>14373500</v>
      </c>
      <c r="Q37" s="45">
        <f t="shared" si="7"/>
        <v>15810850</v>
      </c>
    </row>
    <row r="38" spans="1:17" x14ac:dyDescent="0.25">
      <c r="A38" s="6">
        <v>37</v>
      </c>
      <c r="B38" s="5">
        <v>1102</v>
      </c>
      <c r="C38" s="5">
        <v>11</v>
      </c>
      <c r="D38" s="5" t="s">
        <v>17</v>
      </c>
      <c r="E38" s="5">
        <f>41.29*10.764</f>
        <v>444.44555999999994</v>
      </c>
      <c r="F38" s="5">
        <v>0</v>
      </c>
      <c r="G38" s="5">
        <f t="shared" si="1"/>
        <v>444.44555999999994</v>
      </c>
      <c r="H38" s="5">
        <f t="shared" si="2"/>
        <v>488.89011599999998</v>
      </c>
      <c r="I38" s="43">
        <f t="shared" si="9"/>
        <v>21560</v>
      </c>
      <c r="J38" s="44">
        <f t="shared" si="8"/>
        <v>9582246</v>
      </c>
      <c r="K38" s="45">
        <f t="shared" si="3"/>
        <v>10540471</v>
      </c>
      <c r="L38" s="46">
        <f t="shared" si="4"/>
        <v>22000</v>
      </c>
      <c r="M38" s="47">
        <f t="shared" si="5"/>
        <v>1333336.68</v>
      </c>
      <c r="O38" s="37">
        <v>22250</v>
      </c>
      <c r="P38" s="45">
        <f t="shared" si="6"/>
        <v>9888913.709999999</v>
      </c>
      <c r="Q38" s="45">
        <f t="shared" si="7"/>
        <v>10877805</v>
      </c>
    </row>
    <row r="39" spans="1:17" x14ac:dyDescent="0.25">
      <c r="A39" s="6">
        <v>38</v>
      </c>
      <c r="B39" s="5">
        <v>1103</v>
      </c>
      <c r="C39" s="5">
        <v>11</v>
      </c>
      <c r="D39" s="5" t="s">
        <v>17</v>
      </c>
      <c r="E39" s="5">
        <f>39.98*10.764</f>
        <v>430.34471999999994</v>
      </c>
      <c r="F39" s="5">
        <v>0</v>
      </c>
      <c r="G39" s="5">
        <f t="shared" si="1"/>
        <v>430.34471999999994</v>
      </c>
      <c r="H39" s="5">
        <f t="shared" si="2"/>
        <v>473.37919199999999</v>
      </c>
      <c r="I39" s="43">
        <f>I37</f>
        <v>21560</v>
      </c>
      <c r="J39" s="44">
        <f t="shared" si="8"/>
        <v>9278232</v>
      </c>
      <c r="K39" s="45">
        <f t="shared" si="3"/>
        <v>10206055</v>
      </c>
      <c r="L39" s="46">
        <f t="shared" si="4"/>
        <v>21500</v>
      </c>
      <c r="M39" s="47">
        <f t="shared" si="5"/>
        <v>1291034.1599999999</v>
      </c>
      <c r="O39" s="37">
        <v>22250</v>
      </c>
      <c r="P39" s="45">
        <f t="shared" si="6"/>
        <v>9575170.0199999996</v>
      </c>
      <c r="Q39" s="45">
        <f t="shared" si="7"/>
        <v>10532687</v>
      </c>
    </row>
    <row r="40" spans="1:17" x14ac:dyDescent="0.25">
      <c r="A40" s="6">
        <v>39</v>
      </c>
      <c r="B40" s="5">
        <v>1104</v>
      </c>
      <c r="C40" s="5">
        <v>11</v>
      </c>
      <c r="D40" s="5" t="s">
        <v>12</v>
      </c>
      <c r="E40" s="5">
        <f>58.51*10.764</f>
        <v>629.80163999999991</v>
      </c>
      <c r="F40" s="5">
        <f>3.2*10.764</f>
        <v>34.444800000000001</v>
      </c>
      <c r="G40" s="5">
        <f t="shared" si="1"/>
        <v>664.24643999999989</v>
      </c>
      <c r="H40" s="5">
        <f t="shared" si="2"/>
        <v>730.67108399999995</v>
      </c>
      <c r="I40" s="43">
        <f t="shared" si="9"/>
        <v>21560</v>
      </c>
      <c r="J40" s="44">
        <f t="shared" si="8"/>
        <v>14321153</v>
      </c>
      <c r="K40" s="45">
        <f t="shared" si="3"/>
        <v>15753268</v>
      </c>
      <c r="L40" s="46">
        <f t="shared" si="4"/>
        <v>33000</v>
      </c>
      <c r="M40" s="47">
        <f t="shared" si="5"/>
        <v>1992739.3199999996</v>
      </c>
      <c r="O40" s="37">
        <v>22250</v>
      </c>
      <c r="P40" s="45">
        <f t="shared" si="6"/>
        <v>14779483.289999997</v>
      </c>
      <c r="Q40" s="45">
        <f t="shared" si="7"/>
        <v>16257432</v>
      </c>
    </row>
    <row r="41" spans="1:17" x14ac:dyDescent="0.25">
      <c r="A41" s="6">
        <v>40</v>
      </c>
      <c r="B41" s="5">
        <v>1105</v>
      </c>
      <c r="C41" s="5">
        <v>11</v>
      </c>
      <c r="D41" s="5" t="s">
        <v>12</v>
      </c>
      <c r="E41" s="5">
        <f>58.51*10.764</f>
        <v>629.80163999999991</v>
      </c>
      <c r="F41" s="5">
        <f>3.2*10.764</f>
        <v>34.444800000000001</v>
      </c>
      <c r="G41" s="5">
        <f t="shared" si="1"/>
        <v>664.24643999999989</v>
      </c>
      <c r="H41" s="5">
        <f t="shared" si="2"/>
        <v>730.67108399999995</v>
      </c>
      <c r="I41" s="43">
        <f t="shared" si="9"/>
        <v>21560</v>
      </c>
      <c r="J41" s="44">
        <f t="shared" si="8"/>
        <v>14321153</v>
      </c>
      <c r="K41" s="45">
        <f t="shared" si="3"/>
        <v>15753268</v>
      </c>
      <c r="L41" s="46">
        <f t="shared" si="4"/>
        <v>33000</v>
      </c>
      <c r="M41" s="47">
        <f t="shared" si="5"/>
        <v>1992739.3199999996</v>
      </c>
      <c r="O41" s="37">
        <v>22250</v>
      </c>
      <c r="P41" s="45">
        <f t="shared" si="6"/>
        <v>14779483.289999997</v>
      </c>
      <c r="Q41" s="45">
        <f t="shared" si="7"/>
        <v>16257432</v>
      </c>
    </row>
    <row r="42" spans="1:17" x14ac:dyDescent="0.25">
      <c r="A42" s="6">
        <v>41</v>
      </c>
      <c r="B42" s="5">
        <v>1201</v>
      </c>
      <c r="C42" s="5">
        <v>12</v>
      </c>
      <c r="D42" s="5" t="s">
        <v>12</v>
      </c>
      <c r="E42" s="5">
        <f>ROUND(57.27*10.764,0)</f>
        <v>616</v>
      </c>
      <c r="F42" s="5">
        <f>ROUND(2.75*10.764,0)</f>
        <v>30</v>
      </c>
      <c r="G42" s="5">
        <f t="shared" si="1"/>
        <v>646</v>
      </c>
      <c r="H42" s="5">
        <f t="shared" si="2"/>
        <v>710.6</v>
      </c>
      <c r="I42" s="43">
        <f>I41+80</f>
        <v>21640</v>
      </c>
      <c r="J42" s="44">
        <f t="shared" si="8"/>
        <v>13979440</v>
      </c>
      <c r="K42" s="45">
        <f t="shared" si="3"/>
        <v>15377384</v>
      </c>
      <c r="L42" s="46">
        <f t="shared" si="4"/>
        <v>32000</v>
      </c>
      <c r="M42" s="47">
        <f t="shared" si="5"/>
        <v>1938000</v>
      </c>
      <c r="O42" s="37">
        <v>22250</v>
      </c>
      <c r="P42" s="45">
        <f t="shared" si="6"/>
        <v>14373500</v>
      </c>
      <c r="Q42" s="45">
        <f t="shared" si="7"/>
        <v>15810850</v>
      </c>
    </row>
    <row r="43" spans="1:17" x14ac:dyDescent="0.25">
      <c r="A43" s="6">
        <v>42</v>
      </c>
      <c r="B43" s="5">
        <v>1202</v>
      </c>
      <c r="C43" s="5">
        <v>12</v>
      </c>
      <c r="D43" s="5" t="s">
        <v>17</v>
      </c>
      <c r="E43" s="5">
        <f>41.29*10.764</f>
        <v>444.44555999999994</v>
      </c>
      <c r="F43" s="5">
        <v>0</v>
      </c>
      <c r="G43" s="5">
        <f t="shared" si="1"/>
        <v>444.44555999999994</v>
      </c>
      <c r="H43" s="5">
        <f t="shared" si="2"/>
        <v>488.89011599999998</v>
      </c>
      <c r="I43" s="43">
        <f t="shared" si="9"/>
        <v>21640</v>
      </c>
      <c r="J43" s="44">
        <f t="shared" si="8"/>
        <v>9617802</v>
      </c>
      <c r="K43" s="45">
        <f t="shared" si="3"/>
        <v>10579582</v>
      </c>
      <c r="L43" s="46">
        <f t="shared" si="4"/>
        <v>22000</v>
      </c>
      <c r="M43" s="47">
        <f t="shared" si="5"/>
        <v>1333336.68</v>
      </c>
      <c r="O43" s="37">
        <v>22250</v>
      </c>
      <c r="P43" s="45">
        <f t="shared" si="6"/>
        <v>9888913.709999999</v>
      </c>
      <c r="Q43" s="45">
        <f t="shared" si="7"/>
        <v>10877805</v>
      </c>
    </row>
    <row r="44" spans="1:17" x14ac:dyDescent="0.25">
      <c r="A44" s="6">
        <v>43</v>
      </c>
      <c r="B44" s="5">
        <v>1203</v>
      </c>
      <c r="C44" s="5">
        <v>12</v>
      </c>
      <c r="D44" s="5" t="s">
        <v>17</v>
      </c>
      <c r="E44" s="5">
        <f>39.98*10.764</f>
        <v>430.34471999999994</v>
      </c>
      <c r="F44" s="5">
        <v>0</v>
      </c>
      <c r="G44" s="5">
        <f t="shared" si="1"/>
        <v>430.34471999999994</v>
      </c>
      <c r="H44" s="5">
        <f t="shared" si="2"/>
        <v>473.37919199999999</v>
      </c>
      <c r="I44" s="43">
        <f t="shared" si="9"/>
        <v>21640</v>
      </c>
      <c r="J44" s="44">
        <f t="shared" si="8"/>
        <v>9312660</v>
      </c>
      <c r="K44" s="45">
        <f t="shared" si="3"/>
        <v>10243926</v>
      </c>
      <c r="L44" s="46">
        <f t="shared" si="4"/>
        <v>21500</v>
      </c>
      <c r="M44" s="47">
        <f t="shared" si="5"/>
        <v>1291034.1599999999</v>
      </c>
      <c r="O44" s="37">
        <v>22250</v>
      </c>
      <c r="P44" s="45">
        <f t="shared" si="6"/>
        <v>9575170.0199999996</v>
      </c>
      <c r="Q44" s="45">
        <f t="shared" si="7"/>
        <v>10532687</v>
      </c>
    </row>
    <row r="45" spans="1:17" x14ac:dyDescent="0.25">
      <c r="A45" s="6">
        <v>44</v>
      </c>
      <c r="B45" s="5">
        <v>1204</v>
      </c>
      <c r="C45" s="5">
        <v>12</v>
      </c>
      <c r="D45" s="5" t="s">
        <v>12</v>
      </c>
      <c r="E45" s="5">
        <f>58.51*10.764</f>
        <v>629.80163999999991</v>
      </c>
      <c r="F45" s="5">
        <f>3.2*10.764</f>
        <v>34.444800000000001</v>
      </c>
      <c r="G45" s="5">
        <f t="shared" si="1"/>
        <v>664.24643999999989</v>
      </c>
      <c r="H45" s="5">
        <f t="shared" si="2"/>
        <v>730.67108399999995</v>
      </c>
      <c r="I45" s="43">
        <f>I42</f>
        <v>21640</v>
      </c>
      <c r="J45" s="44">
        <f t="shared" si="8"/>
        <v>14374293</v>
      </c>
      <c r="K45" s="45">
        <f t="shared" si="3"/>
        <v>15811722</v>
      </c>
      <c r="L45" s="46">
        <f t="shared" si="4"/>
        <v>33000</v>
      </c>
      <c r="M45" s="47">
        <f t="shared" si="5"/>
        <v>1992739.3199999996</v>
      </c>
      <c r="O45" s="37">
        <v>22250</v>
      </c>
      <c r="P45" s="45">
        <f t="shared" si="6"/>
        <v>14779483.289999997</v>
      </c>
      <c r="Q45" s="45">
        <f t="shared" si="7"/>
        <v>16257432</v>
      </c>
    </row>
    <row r="46" spans="1:17" x14ac:dyDescent="0.25">
      <c r="A46" s="6">
        <v>45</v>
      </c>
      <c r="B46" s="5">
        <v>1205</v>
      </c>
      <c r="C46" s="5">
        <v>12</v>
      </c>
      <c r="D46" s="5" t="s">
        <v>12</v>
      </c>
      <c r="E46" s="5">
        <f>58.51*10.764</f>
        <v>629.80163999999991</v>
      </c>
      <c r="F46" s="5">
        <f>3.2*10.764</f>
        <v>34.444800000000001</v>
      </c>
      <c r="G46" s="5">
        <f t="shared" si="1"/>
        <v>664.24643999999989</v>
      </c>
      <c r="H46" s="5">
        <f t="shared" si="2"/>
        <v>730.67108399999995</v>
      </c>
      <c r="I46" s="43">
        <f t="shared" si="9"/>
        <v>21640</v>
      </c>
      <c r="J46" s="44">
        <f t="shared" si="8"/>
        <v>14374293</v>
      </c>
      <c r="K46" s="45">
        <f t="shared" si="3"/>
        <v>15811722</v>
      </c>
      <c r="L46" s="46">
        <f t="shared" si="4"/>
        <v>33000</v>
      </c>
      <c r="M46" s="47">
        <f t="shared" si="5"/>
        <v>1992739.3199999996</v>
      </c>
      <c r="O46" s="37">
        <v>22250</v>
      </c>
      <c r="P46" s="45">
        <f t="shared" si="6"/>
        <v>14779483.289999997</v>
      </c>
      <c r="Q46" s="45">
        <f t="shared" si="7"/>
        <v>16257432</v>
      </c>
    </row>
    <row r="47" spans="1:17" x14ac:dyDescent="0.25">
      <c r="A47" s="6">
        <v>46</v>
      </c>
      <c r="B47" s="5">
        <v>1301</v>
      </c>
      <c r="C47" s="5">
        <v>13</v>
      </c>
      <c r="D47" s="5" t="s">
        <v>12</v>
      </c>
      <c r="E47" s="5">
        <f>ROUND(57.27*10.764,0)</f>
        <v>616</v>
      </c>
      <c r="F47" s="5">
        <f>ROUND(2.75*10.764,0)</f>
        <v>30</v>
      </c>
      <c r="G47" s="5">
        <f t="shared" si="1"/>
        <v>646</v>
      </c>
      <c r="H47" s="5">
        <f t="shared" si="2"/>
        <v>710.6</v>
      </c>
      <c r="I47" s="43">
        <f>I46+80</f>
        <v>21720</v>
      </c>
      <c r="J47" s="44">
        <f t="shared" si="8"/>
        <v>14031120</v>
      </c>
      <c r="K47" s="45">
        <f t="shared" si="3"/>
        <v>15434232</v>
      </c>
      <c r="L47" s="46">
        <f t="shared" si="4"/>
        <v>32000</v>
      </c>
      <c r="M47" s="47">
        <f t="shared" si="5"/>
        <v>1938000</v>
      </c>
      <c r="O47" s="37">
        <v>22250</v>
      </c>
      <c r="P47" s="45">
        <f t="shared" si="6"/>
        <v>14373500</v>
      </c>
      <c r="Q47" s="45">
        <f t="shared" si="7"/>
        <v>15810850</v>
      </c>
    </row>
    <row r="48" spans="1:17" x14ac:dyDescent="0.25">
      <c r="A48" s="6">
        <v>47</v>
      </c>
      <c r="B48" s="5">
        <v>1302</v>
      </c>
      <c r="C48" s="5">
        <v>13</v>
      </c>
      <c r="D48" s="5" t="s">
        <v>17</v>
      </c>
      <c r="E48" s="5">
        <f>41.29*10.764</f>
        <v>444.44555999999994</v>
      </c>
      <c r="F48" s="5">
        <v>0</v>
      </c>
      <c r="G48" s="5">
        <f t="shared" si="1"/>
        <v>444.44555999999994</v>
      </c>
      <c r="H48" s="5">
        <f t="shared" si="2"/>
        <v>488.89011599999998</v>
      </c>
      <c r="I48" s="43">
        <f>I47</f>
        <v>21720</v>
      </c>
      <c r="J48" s="44">
        <f t="shared" si="8"/>
        <v>9653358</v>
      </c>
      <c r="K48" s="45">
        <f t="shared" si="3"/>
        <v>10618694</v>
      </c>
      <c r="L48" s="46">
        <f t="shared" si="4"/>
        <v>22000</v>
      </c>
      <c r="M48" s="47">
        <f t="shared" si="5"/>
        <v>1333336.68</v>
      </c>
      <c r="O48" s="37">
        <v>22250</v>
      </c>
      <c r="P48" s="45">
        <f t="shared" si="6"/>
        <v>9888913.709999999</v>
      </c>
      <c r="Q48" s="45">
        <f t="shared" si="7"/>
        <v>10877805</v>
      </c>
    </row>
    <row r="49" spans="1:17" x14ac:dyDescent="0.25">
      <c r="A49" s="6">
        <v>48</v>
      </c>
      <c r="B49" s="5">
        <v>1303</v>
      </c>
      <c r="C49" s="5">
        <v>13</v>
      </c>
      <c r="D49" s="5" t="s">
        <v>17</v>
      </c>
      <c r="E49" s="5">
        <f>39.98*10.764</f>
        <v>430.34471999999994</v>
      </c>
      <c r="F49" s="5">
        <v>0</v>
      </c>
      <c r="G49" s="5">
        <f t="shared" si="1"/>
        <v>430.34471999999994</v>
      </c>
      <c r="H49" s="5">
        <f t="shared" si="2"/>
        <v>473.37919199999999</v>
      </c>
      <c r="I49" s="43">
        <f t="shared" si="9"/>
        <v>21720</v>
      </c>
      <c r="J49" s="44">
        <f t="shared" si="8"/>
        <v>9347087</v>
      </c>
      <c r="K49" s="45">
        <f t="shared" si="3"/>
        <v>10281796</v>
      </c>
      <c r="L49" s="46">
        <f t="shared" si="4"/>
        <v>21500</v>
      </c>
      <c r="M49" s="47">
        <f t="shared" si="5"/>
        <v>1291034.1599999999</v>
      </c>
      <c r="O49" s="37">
        <v>22250</v>
      </c>
      <c r="P49" s="45">
        <f t="shared" si="6"/>
        <v>9575170.0199999996</v>
      </c>
      <c r="Q49" s="45">
        <f t="shared" si="7"/>
        <v>10532687</v>
      </c>
    </row>
    <row r="50" spans="1:17" x14ac:dyDescent="0.25">
      <c r="A50" s="6">
        <v>49</v>
      </c>
      <c r="B50" s="5">
        <v>1304</v>
      </c>
      <c r="C50" s="5">
        <v>13</v>
      </c>
      <c r="D50" s="5" t="s">
        <v>12</v>
      </c>
      <c r="E50" s="5">
        <f>58.51*10.764</f>
        <v>629.80163999999991</v>
      </c>
      <c r="F50" s="5">
        <f>3.2*10.764</f>
        <v>34.444800000000001</v>
      </c>
      <c r="G50" s="5">
        <f t="shared" si="1"/>
        <v>664.24643999999989</v>
      </c>
      <c r="H50" s="5">
        <f t="shared" si="2"/>
        <v>730.67108399999995</v>
      </c>
      <c r="I50" s="43">
        <f t="shared" si="9"/>
        <v>21720</v>
      </c>
      <c r="J50" s="44">
        <f t="shared" si="8"/>
        <v>14427433</v>
      </c>
      <c r="K50" s="45">
        <f t="shared" si="3"/>
        <v>15870176</v>
      </c>
      <c r="L50" s="46">
        <f t="shared" si="4"/>
        <v>33000</v>
      </c>
      <c r="M50" s="47">
        <f t="shared" si="5"/>
        <v>1992739.3199999996</v>
      </c>
      <c r="O50" s="37">
        <v>22250</v>
      </c>
      <c r="P50" s="45">
        <f t="shared" si="6"/>
        <v>14779483.289999997</v>
      </c>
      <c r="Q50" s="45">
        <f t="shared" si="7"/>
        <v>16257432</v>
      </c>
    </row>
    <row r="51" spans="1:17" x14ac:dyDescent="0.25">
      <c r="A51" s="6">
        <v>50</v>
      </c>
      <c r="B51" s="5">
        <v>1305</v>
      </c>
      <c r="C51" s="5">
        <v>13</v>
      </c>
      <c r="D51" s="5" t="s">
        <v>12</v>
      </c>
      <c r="E51" s="5">
        <f>58.51*10.764</f>
        <v>629.80163999999991</v>
      </c>
      <c r="F51" s="5">
        <f>3.2*10.764</f>
        <v>34.444800000000001</v>
      </c>
      <c r="G51" s="5">
        <f t="shared" si="1"/>
        <v>664.24643999999989</v>
      </c>
      <c r="H51" s="5">
        <f t="shared" si="2"/>
        <v>730.67108399999995</v>
      </c>
      <c r="I51" s="43">
        <f>I47</f>
        <v>21720</v>
      </c>
      <c r="J51" s="44">
        <f t="shared" si="8"/>
        <v>14427433</v>
      </c>
      <c r="K51" s="45">
        <f t="shared" si="3"/>
        <v>15870176</v>
      </c>
      <c r="L51" s="46">
        <f t="shared" si="4"/>
        <v>33000</v>
      </c>
      <c r="M51" s="47">
        <f t="shared" si="5"/>
        <v>1992739.3199999996</v>
      </c>
      <c r="O51" s="37">
        <v>22250</v>
      </c>
      <c r="P51" s="45">
        <f t="shared" si="6"/>
        <v>14779483.289999997</v>
      </c>
      <c r="Q51" s="45">
        <f t="shared" si="7"/>
        <v>16257432</v>
      </c>
    </row>
    <row r="52" spans="1:17" x14ac:dyDescent="0.25">
      <c r="A52" s="6">
        <v>51</v>
      </c>
      <c r="B52" s="5">
        <v>1401</v>
      </c>
      <c r="C52" s="5">
        <v>14</v>
      </c>
      <c r="D52" s="5" t="s">
        <v>12</v>
      </c>
      <c r="E52" s="5">
        <f>ROUND(57.27*10.764,0)</f>
        <v>616</v>
      </c>
      <c r="F52" s="5">
        <f>ROUND(2.75*10.764,0)</f>
        <v>30</v>
      </c>
      <c r="G52" s="5">
        <f t="shared" si="1"/>
        <v>646</v>
      </c>
      <c r="H52" s="5">
        <f t="shared" si="2"/>
        <v>710.6</v>
      </c>
      <c r="I52" s="43">
        <f>I51+80</f>
        <v>21800</v>
      </c>
      <c r="J52" s="44">
        <f t="shared" si="8"/>
        <v>14082800</v>
      </c>
      <c r="K52" s="45">
        <f t="shared" si="3"/>
        <v>15491080</v>
      </c>
      <c r="L52" s="46">
        <f t="shared" si="4"/>
        <v>32500</v>
      </c>
      <c r="M52" s="47">
        <f t="shared" si="5"/>
        <v>1938000</v>
      </c>
      <c r="O52" s="37">
        <v>22250</v>
      </c>
      <c r="P52" s="45">
        <f t="shared" si="6"/>
        <v>14373500</v>
      </c>
      <c r="Q52" s="45">
        <f t="shared" si="7"/>
        <v>15810850</v>
      </c>
    </row>
    <row r="53" spans="1:17" x14ac:dyDescent="0.25">
      <c r="A53" s="6">
        <v>52</v>
      </c>
      <c r="B53" s="5">
        <v>1402</v>
      </c>
      <c r="C53" s="5">
        <v>14</v>
      </c>
      <c r="D53" s="5" t="s">
        <v>17</v>
      </c>
      <c r="E53" s="5">
        <f>41.29*10.764</f>
        <v>444.44555999999994</v>
      </c>
      <c r="F53" s="5">
        <v>0</v>
      </c>
      <c r="G53" s="5">
        <f t="shared" si="1"/>
        <v>444.44555999999994</v>
      </c>
      <c r="H53" s="5">
        <f t="shared" si="2"/>
        <v>488.89011599999998</v>
      </c>
      <c r="I53" s="43">
        <f t="shared" si="9"/>
        <v>21800</v>
      </c>
      <c r="J53" s="44">
        <f t="shared" si="8"/>
        <v>9688913</v>
      </c>
      <c r="K53" s="45">
        <f t="shared" si="3"/>
        <v>10657804</v>
      </c>
      <c r="L53" s="46">
        <f t="shared" si="4"/>
        <v>22000</v>
      </c>
      <c r="M53" s="47">
        <f t="shared" si="5"/>
        <v>1333336.68</v>
      </c>
      <c r="O53" s="37">
        <v>22250</v>
      </c>
      <c r="P53" s="45">
        <f t="shared" si="6"/>
        <v>9888913.709999999</v>
      </c>
      <c r="Q53" s="45">
        <f t="shared" si="7"/>
        <v>10877805</v>
      </c>
    </row>
    <row r="54" spans="1:17" x14ac:dyDescent="0.25">
      <c r="A54" s="6">
        <v>53</v>
      </c>
      <c r="B54" s="5">
        <v>1403</v>
      </c>
      <c r="C54" s="5">
        <v>14</v>
      </c>
      <c r="D54" s="5" t="s">
        <v>17</v>
      </c>
      <c r="E54" s="5">
        <f>39.98*10.764</f>
        <v>430.34471999999994</v>
      </c>
      <c r="F54" s="5">
        <v>0</v>
      </c>
      <c r="G54" s="5">
        <f t="shared" si="1"/>
        <v>430.34471999999994</v>
      </c>
      <c r="H54" s="5">
        <f t="shared" si="2"/>
        <v>473.37919199999999</v>
      </c>
      <c r="I54" s="43">
        <f>I53</f>
        <v>21800</v>
      </c>
      <c r="J54" s="44">
        <f t="shared" si="8"/>
        <v>9381515</v>
      </c>
      <c r="K54" s="45">
        <f t="shared" si="3"/>
        <v>10319667</v>
      </c>
      <c r="L54" s="46">
        <f t="shared" si="4"/>
        <v>21500</v>
      </c>
      <c r="M54" s="47">
        <f t="shared" si="5"/>
        <v>1291034.1599999999</v>
      </c>
      <c r="O54" s="37">
        <v>22250</v>
      </c>
      <c r="P54" s="45">
        <f t="shared" si="6"/>
        <v>9575170.0199999996</v>
      </c>
      <c r="Q54" s="45">
        <f t="shared" si="7"/>
        <v>10532687</v>
      </c>
    </row>
    <row r="55" spans="1:17" x14ac:dyDescent="0.25">
      <c r="A55" s="6">
        <v>54</v>
      </c>
      <c r="B55" s="5">
        <v>1404</v>
      </c>
      <c r="C55" s="5">
        <v>14</v>
      </c>
      <c r="D55" s="5" t="s">
        <v>12</v>
      </c>
      <c r="E55" s="5">
        <f>58.51*10.764</f>
        <v>629.80163999999991</v>
      </c>
      <c r="F55" s="5">
        <f>3.2*10.764</f>
        <v>34.444800000000001</v>
      </c>
      <c r="G55" s="5">
        <f t="shared" si="1"/>
        <v>664.24643999999989</v>
      </c>
      <c r="H55" s="5">
        <f t="shared" si="2"/>
        <v>730.67108399999995</v>
      </c>
      <c r="I55" s="43">
        <f t="shared" si="9"/>
        <v>21800</v>
      </c>
      <c r="J55" s="44">
        <f t="shared" si="8"/>
        <v>14480572</v>
      </c>
      <c r="K55" s="45">
        <f t="shared" si="3"/>
        <v>15928629</v>
      </c>
      <c r="L55" s="46">
        <f t="shared" si="4"/>
        <v>33000</v>
      </c>
      <c r="M55" s="47">
        <f t="shared" si="5"/>
        <v>1992739.3199999996</v>
      </c>
      <c r="O55" s="37">
        <v>22250</v>
      </c>
      <c r="P55" s="45">
        <f t="shared" si="6"/>
        <v>14779483.289999997</v>
      </c>
      <c r="Q55" s="45">
        <f t="shared" si="7"/>
        <v>16257432</v>
      </c>
    </row>
    <row r="56" spans="1:17" x14ac:dyDescent="0.25">
      <c r="A56" s="6">
        <v>55</v>
      </c>
      <c r="B56" s="5">
        <v>1405</v>
      </c>
      <c r="C56" s="5">
        <v>14</v>
      </c>
      <c r="D56" s="5" t="s">
        <v>12</v>
      </c>
      <c r="E56" s="5">
        <f>58.51*10.764</f>
        <v>629.80163999999991</v>
      </c>
      <c r="F56" s="5">
        <f>3.2*10.764</f>
        <v>34.444800000000001</v>
      </c>
      <c r="G56" s="5">
        <f t="shared" si="1"/>
        <v>664.24643999999989</v>
      </c>
      <c r="H56" s="5">
        <f t="shared" si="2"/>
        <v>730.67108399999995</v>
      </c>
      <c r="I56" s="43">
        <f>I52</f>
        <v>21800</v>
      </c>
      <c r="J56" s="44">
        <f t="shared" si="8"/>
        <v>14480572</v>
      </c>
      <c r="K56" s="45">
        <f t="shared" si="3"/>
        <v>15928629</v>
      </c>
      <c r="L56" s="46">
        <f t="shared" si="4"/>
        <v>33000</v>
      </c>
      <c r="M56" s="47">
        <f t="shared" si="5"/>
        <v>1992739.3199999996</v>
      </c>
      <c r="O56" s="37">
        <v>22250</v>
      </c>
      <c r="P56" s="45">
        <f t="shared" si="6"/>
        <v>14779483.289999997</v>
      </c>
      <c r="Q56" s="45">
        <f t="shared" si="7"/>
        <v>16257432</v>
      </c>
    </row>
    <row r="57" spans="1:17" x14ac:dyDescent="0.25">
      <c r="A57" s="6">
        <v>56</v>
      </c>
      <c r="B57" s="5">
        <v>1501</v>
      </c>
      <c r="C57" s="5">
        <v>15</v>
      </c>
      <c r="D57" s="5" t="s">
        <v>12</v>
      </c>
      <c r="E57" s="5">
        <f>ROUND(57.27*10.764,0)</f>
        <v>616</v>
      </c>
      <c r="F57" s="5">
        <f>ROUND(2.75*10.764,0)</f>
        <v>30</v>
      </c>
      <c r="G57" s="5">
        <f t="shared" si="1"/>
        <v>646</v>
      </c>
      <c r="H57" s="5">
        <f t="shared" si="2"/>
        <v>710.6</v>
      </c>
      <c r="I57" s="43">
        <f>I56+80</f>
        <v>21880</v>
      </c>
      <c r="J57" s="44">
        <f t="shared" si="8"/>
        <v>14134480</v>
      </c>
      <c r="K57" s="45">
        <f t="shared" si="3"/>
        <v>15547928</v>
      </c>
      <c r="L57" s="46">
        <f t="shared" si="4"/>
        <v>32500</v>
      </c>
      <c r="M57" s="47">
        <f t="shared" si="5"/>
        <v>1938000</v>
      </c>
      <c r="O57" s="37">
        <v>22250</v>
      </c>
      <c r="P57" s="45">
        <f t="shared" si="6"/>
        <v>14373500</v>
      </c>
      <c r="Q57" s="45">
        <f t="shared" si="7"/>
        <v>15810850</v>
      </c>
    </row>
    <row r="58" spans="1:17" x14ac:dyDescent="0.25">
      <c r="A58" s="6">
        <v>57</v>
      </c>
      <c r="B58" s="5">
        <v>1502</v>
      </c>
      <c r="C58" s="5">
        <v>15</v>
      </c>
      <c r="D58" s="5" t="s">
        <v>17</v>
      </c>
      <c r="E58" s="5">
        <f>41.29*10.764</f>
        <v>444.44555999999994</v>
      </c>
      <c r="F58" s="5">
        <v>0</v>
      </c>
      <c r="G58" s="5">
        <f t="shared" si="1"/>
        <v>444.44555999999994</v>
      </c>
      <c r="H58" s="5">
        <f t="shared" si="2"/>
        <v>488.89011599999998</v>
      </c>
      <c r="I58" s="43">
        <f>I57</f>
        <v>21880</v>
      </c>
      <c r="J58" s="44">
        <f t="shared" si="8"/>
        <v>9724469</v>
      </c>
      <c r="K58" s="45">
        <f t="shared" si="3"/>
        <v>10696916</v>
      </c>
      <c r="L58" s="46">
        <f t="shared" si="4"/>
        <v>22500</v>
      </c>
      <c r="M58" s="47">
        <f t="shared" si="5"/>
        <v>1333336.68</v>
      </c>
      <c r="O58" s="37">
        <v>22250</v>
      </c>
      <c r="P58" s="45">
        <f t="shared" si="6"/>
        <v>9888913.709999999</v>
      </c>
      <c r="Q58" s="45">
        <f t="shared" si="7"/>
        <v>10877805</v>
      </c>
    </row>
    <row r="59" spans="1:17" x14ac:dyDescent="0.25">
      <c r="A59" s="6">
        <v>58</v>
      </c>
      <c r="B59" s="5">
        <v>1503</v>
      </c>
      <c r="C59" s="5">
        <v>15</v>
      </c>
      <c r="D59" s="5" t="s">
        <v>17</v>
      </c>
      <c r="E59" s="5">
        <f>39.98*10.764</f>
        <v>430.34471999999994</v>
      </c>
      <c r="F59" s="5">
        <v>0</v>
      </c>
      <c r="G59" s="5">
        <f t="shared" si="1"/>
        <v>430.34471999999994</v>
      </c>
      <c r="H59" s="5">
        <f t="shared" si="2"/>
        <v>473.37919199999999</v>
      </c>
      <c r="I59" s="43">
        <f>I57</f>
        <v>21880</v>
      </c>
      <c r="J59" s="44">
        <f t="shared" si="8"/>
        <v>9415942</v>
      </c>
      <c r="K59" s="45">
        <f t="shared" si="3"/>
        <v>10357536</v>
      </c>
      <c r="L59" s="46">
        <f t="shared" si="4"/>
        <v>21500</v>
      </c>
      <c r="M59" s="47">
        <f t="shared" si="5"/>
        <v>1291034.1599999999</v>
      </c>
      <c r="O59" s="37">
        <v>22250</v>
      </c>
      <c r="P59" s="45">
        <f t="shared" si="6"/>
        <v>9575170.0199999996</v>
      </c>
      <c r="Q59" s="45">
        <f t="shared" si="7"/>
        <v>10532687</v>
      </c>
    </row>
    <row r="60" spans="1:17" x14ac:dyDescent="0.25">
      <c r="A60" s="6">
        <v>59</v>
      </c>
      <c r="B60" s="5">
        <v>1504</v>
      </c>
      <c r="C60" s="5">
        <v>15</v>
      </c>
      <c r="D60" s="5" t="s">
        <v>12</v>
      </c>
      <c r="E60" s="5">
        <f>58.51*10.764</f>
        <v>629.80163999999991</v>
      </c>
      <c r="F60" s="5">
        <f>3.2*10.764</f>
        <v>34.444800000000001</v>
      </c>
      <c r="G60" s="5">
        <f t="shared" si="1"/>
        <v>664.24643999999989</v>
      </c>
      <c r="H60" s="5">
        <f t="shared" si="2"/>
        <v>730.67108399999995</v>
      </c>
      <c r="I60" s="43">
        <f>I57</f>
        <v>21880</v>
      </c>
      <c r="J60" s="44">
        <f t="shared" si="8"/>
        <v>14533712</v>
      </c>
      <c r="K60" s="45">
        <f t="shared" si="3"/>
        <v>15987083</v>
      </c>
      <c r="L60" s="46">
        <f t="shared" si="4"/>
        <v>33500</v>
      </c>
      <c r="M60" s="47">
        <f t="shared" si="5"/>
        <v>1992739.3199999996</v>
      </c>
      <c r="O60" s="37">
        <v>22250</v>
      </c>
      <c r="P60" s="45">
        <f t="shared" si="6"/>
        <v>14779483.289999997</v>
      </c>
      <c r="Q60" s="45">
        <f t="shared" si="7"/>
        <v>16257432</v>
      </c>
    </row>
    <row r="61" spans="1:17" x14ac:dyDescent="0.25">
      <c r="A61" s="6">
        <v>60</v>
      </c>
      <c r="B61" s="5">
        <v>1505</v>
      </c>
      <c r="C61" s="5">
        <v>15</v>
      </c>
      <c r="D61" s="5" t="s">
        <v>12</v>
      </c>
      <c r="E61" s="5">
        <f>58.51*10.764</f>
        <v>629.80163999999991</v>
      </c>
      <c r="F61" s="5">
        <f>3.2*10.764</f>
        <v>34.444800000000001</v>
      </c>
      <c r="G61" s="5">
        <f t="shared" si="1"/>
        <v>664.24643999999989</v>
      </c>
      <c r="H61" s="5">
        <f t="shared" si="2"/>
        <v>730.67108399999995</v>
      </c>
      <c r="I61" s="43">
        <f>I57</f>
        <v>21880</v>
      </c>
      <c r="J61" s="44">
        <f t="shared" si="8"/>
        <v>14533712</v>
      </c>
      <c r="K61" s="45">
        <f t="shared" si="3"/>
        <v>15987083</v>
      </c>
      <c r="L61" s="46">
        <f t="shared" si="4"/>
        <v>33500</v>
      </c>
      <c r="M61" s="47">
        <f t="shared" si="5"/>
        <v>1992739.3199999996</v>
      </c>
      <c r="O61" s="37">
        <v>22250</v>
      </c>
      <c r="P61" s="45">
        <f t="shared" si="6"/>
        <v>14779483.289999997</v>
      </c>
      <c r="Q61" s="45">
        <f t="shared" si="7"/>
        <v>16257432</v>
      </c>
    </row>
    <row r="62" spans="1:17" x14ac:dyDescent="0.25">
      <c r="A62" s="6">
        <v>61</v>
      </c>
      <c r="B62" s="5">
        <v>1601</v>
      </c>
      <c r="C62" s="5">
        <v>16</v>
      </c>
      <c r="D62" s="5" t="s">
        <v>12</v>
      </c>
      <c r="E62" s="5">
        <f>ROUND(57.27*10.764,0)</f>
        <v>616</v>
      </c>
      <c r="F62" s="5">
        <f>ROUND(2.75*10.764,0)</f>
        <v>30</v>
      </c>
      <c r="G62" s="5">
        <f t="shared" si="1"/>
        <v>646</v>
      </c>
      <c r="H62" s="5">
        <f t="shared" si="2"/>
        <v>710.6</v>
      </c>
      <c r="I62" s="43">
        <f>I61+80</f>
        <v>21960</v>
      </c>
      <c r="J62" s="44">
        <f t="shared" si="8"/>
        <v>14186160</v>
      </c>
      <c r="K62" s="45">
        <f t="shared" si="3"/>
        <v>15604776</v>
      </c>
      <c r="L62" s="46">
        <f t="shared" si="4"/>
        <v>32500</v>
      </c>
      <c r="M62" s="47">
        <f t="shared" si="5"/>
        <v>1938000</v>
      </c>
      <c r="O62" s="37">
        <v>22750</v>
      </c>
      <c r="P62" s="45">
        <f t="shared" si="6"/>
        <v>14696500</v>
      </c>
      <c r="Q62" s="45">
        <f t="shared" si="7"/>
        <v>16166150</v>
      </c>
    </row>
    <row r="63" spans="1:17" x14ac:dyDescent="0.25">
      <c r="A63" s="6">
        <v>62</v>
      </c>
      <c r="B63" s="5">
        <v>1602</v>
      </c>
      <c r="C63" s="5">
        <v>16</v>
      </c>
      <c r="D63" s="5" t="s">
        <v>17</v>
      </c>
      <c r="E63" s="5">
        <f>41.29*10.764</f>
        <v>444.44555999999994</v>
      </c>
      <c r="F63" s="5">
        <v>0</v>
      </c>
      <c r="G63" s="5">
        <f t="shared" si="1"/>
        <v>444.44555999999994</v>
      </c>
      <c r="H63" s="5">
        <f t="shared" si="2"/>
        <v>488.89011599999998</v>
      </c>
      <c r="I63" s="43">
        <f>I62</f>
        <v>21960</v>
      </c>
      <c r="J63" s="44">
        <f t="shared" si="8"/>
        <v>9760024</v>
      </c>
      <c r="K63" s="45">
        <f t="shared" si="3"/>
        <v>10736026</v>
      </c>
      <c r="L63" s="46">
        <f t="shared" si="4"/>
        <v>22500</v>
      </c>
      <c r="M63" s="47">
        <f t="shared" si="5"/>
        <v>1333336.68</v>
      </c>
      <c r="O63" s="37">
        <v>22750</v>
      </c>
      <c r="P63" s="45">
        <f t="shared" si="6"/>
        <v>10111136.489999998</v>
      </c>
      <c r="Q63" s="45">
        <f t="shared" si="7"/>
        <v>11122250</v>
      </c>
    </row>
    <row r="64" spans="1:17" x14ac:dyDescent="0.25">
      <c r="A64" s="6">
        <v>63</v>
      </c>
      <c r="B64" s="5">
        <v>1603</v>
      </c>
      <c r="C64" s="5">
        <v>16</v>
      </c>
      <c r="D64" s="5" t="s">
        <v>17</v>
      </c>
      <c r="E64" s="5">
        <f>39.98*10.764</f>
        <v>430.34471999999994</v>
      </c>
      <c r="F64" s="5">
        <v>0</v>
      </c>
      <c r="G64" s="5">
        <f t="shared" si="1"/>
        <v>430.34471999999994</v>
      </c>
      <c r="H64" s="5">
        <f t="shared" si="2"/>
        <v>473.37919199999999</v>
      </c>
      <c r="I64" s="43">
        <f>I62</f>
        <v>21960</v>
      </c>
      <c r="J64" s="44">
        <f t="shared" si="8"/>
        <v>9450370</v>
      </c>
      <c r="K64" s="45">
        <f t="shared" si="3"/>
        <v>10395407</v>
      </c>
      <c r="L64" s="46">
        <f t="shared" si="4"/>
        <v>21500</v>
      </c>
      <c r="M64" s="47">
        <f t="shared" si="5"/>
        <v>1291034.1599999999</v>
      </c>
      <c r="O64" s="37">
        <v>22750</v>
      </c>
      <c r="P64" s="45">
        <f t="shared" si="6"/>
        <v>9790342.379999999</v>
      </c>
      <c r="Q64" s="45">
        <f t="shared" si="7"/>
        <v>10769377</v>
      </c>
    </row>
    <row r="65" spans="1:17" x14ac:dyDescent="0.25">
      <c r="A65" s="6">
        <v>64</v>
      </c>
      <c r="B65" s="5">
        <v>1604</v>
      </c>
      <c r="C65" s="5">
        <v>16</v>
      </c>
      <c r="D65" s="5" t="s">
        <v>12</v>
      </c>
      <c r="E65" s="5">
        <f>58.51*10.764</f>
        <v>629.80163999999991</v>
      </c>
      <c r="F65" s="5">
        <f>3.2*10.764</f>
        <v>34.444800000000001</v>
      </c>
      <c r="G65" s="5">
        <f t="shared" si="1"/>
        <v>664.24643999999989</v>
      </c>
      <c r="H65" s="5">
        <f t="shared" si="2"/>
        <v>730.67108399999995</v>
      </c>
      <c r="I65" s="43">
        <f>I62</f>
        <v>21960</v>
      </c>
      <c r="J65" s="44">
        <f t="shared" si="8"/>
        <v>14586852</v>
      </c>
      <c r="K65" s="45">
        <f t="shared" si="3"/>
        <v>16045537</v>
      </c>
      <c r="L65" s="46">
        <f t="shared" si="4"/>
        <v>33500</v>
      </c>
      <c r="M65" s="47">
        <f t="shared" si="5"/>
        <v>1992739.3199999996</v>
      </c>
      <c r="O65" s="37">
        <v>22750</v>
      </c>
      <c r="P65" s="45">
        <f t="shared" si="6"/>
        <v>15111606.509999998</v>
      </c>
      <c r="Q65" s="45">
        <f t="shared" si="7"/>
        <v>16622767</v>
      </c>
    </row>
    <row r="66" spans="1:17" x14ac:dyDescent="0.25">
      <c r="A66" s="6">
        <v>65</v>
      </c>
      <c r="B66" s="5">
        <v>1605</v>
      </c>
      <c r="C66" s="5">
        <v>16</v>
      </c>
      <c r="D66" s="5" t="s">
        <v>12</v>
      </c>
      <c r="E66" s="5">
        <f>58.51*10.764</f>
        <v>629.80163999999991</v>
      </c>
      <c r="F66" s="5">
        <f>3.2*10.764</f>
        <v>34.444800000000001</v>
      </c>
      <c r="G66" s="5">
        <f t="shared" si="1"/>
        <v>664.24643999999989</v>
      </c>
      <c r="H66" s="5">
        <f t="shared" si="2"/>
        <v>730.67108399999995</v>
      </c>
      <c r="I66" s="43">
        <f>I62</f>
        <v>21960</v>
      </c>
      <c r="J66" s="44">
        <f t="shared" si="8"/>
        <v>14586852</v>
      </c>
      <c r="K66" s="45">
        <f t="shared" si="3"/>
        <v>16045537</v>
      </c>
      <c r="L66" s="46">
        <f t="shared" si="4"/>
        <v>33500</v>
      </c>
      <c r="M66" s="47">
        <f t="shared" si="5"/>
        <v>1992739.3199999996</v>
      </c>
      <c r="O66" s="37">
        <v>22750</v>
      </c>
      <c r="P66" s="45">
        <f t="shared" si="6"/>
        <v>15111606.509999998</v>
      </c>
      <c r="Q66" s="45">
        <f t="shared" si="7"/>
        <v>16622767</v>
      </c>
    </row>
    <row r="67" spans="1:17" x14ac:dyDescent="0.25">
      <c r="A67" s="6">
        <v>66</v>
      </c>
      <c r="B67" s="5">
        <v>1701</v>
      </c>
      <c r="C67" s="5">
        <v>17</v>
      </c>
      <c r="D67" s="5" t="s">
        <v>12</v>
      </c>
      <c r="E67" s="5">
        <f>ROUND(57.27*10.764,0)</f>
        <v>616</v>
      </c>
      <c r="F67" s="5">
        <f>ROUND(2.75*10.764,0)</f>
        <v>30</v>
      </c>
      <c r="G67" s="5">
        <f t="shared" ref="G67:G94" si="10">F67+E67</f>
        <v>646</v>
      </c>
      <c r="H67" s="5">
        <f t="shared" ref="H67:H94" si="11">G67*1.1</f>
        <v>710.6</v>
      </c>
      <c r="I67" s="43">
        <f>I66+80</f>
        <v>22040</v>
      </c>
      <c r="J67" s="44">
        <f t="shared" si="8"/>
        <v>14237840</v>
      </c>
      <c r="K67" s="45">
        <f t="shared" ref="K67:K94" si="12">ROUND(J67*1.1,0)</f>
        <v>15661624</v>
      </c>
      <c r="L67" s="46">
        <f t="shared" ref="L67" si="13">MROUND((K67*0.025/12),500)</f>
        <v>32500</v>
      </c>
      <c r="M67" s="47">
        <f t="shared" ref="M67:M94" si="14">G67*3000</f>
        <v>1938000</v>
      </c>
      <c r="O67" s="37">
        <v>22750</v>
      </c>
      <c r="P67" s="45">
        <f t="shared" ref="P67:P94" si="15">G67*O67</f>
        <v>14696500</v>
      </c>
      <c r="Q67" s="45">
        <f t="shared" ref="Q67:Q94" si="16">ROUND(P67*1.1,0)</f>
        <v>16166150</v>
      </c>
    </row>
    <row r="68" spans="1:17" x14ac:dyDescent="0.25">
      <c r="A68" s="6">
        <v>67</v>
      </c>
      <c r="B68" s="5">
        <v>1702</v>
      </c>
      <c r="C68" s="5">
        <v>17</v>
      </c>
      <c r="D68" s="5" t="s">
        <v>17</v>
      </c>
      <c r="E68" s="5">
        <f>41.29*10.764</f>
        <v>444.44555999999994</v>
      </c>
      <c r="F68" s="5">
        <v>0</v>
      </c>
      <c r="G68" s="5">
        <f t="shared" si="10"/>
        <v>444.44555999999994</v>
      </c>
      <c r="H68" s="5">
        <f t="shared" si="11"/>
        <v>488.89011599999998</v>
      </c>
      <c r="I68" s="43">
        <f>I67</f>
        <v>22040</v>
      </c>
      <c r="J68" s="44">
        <f t="shared" ref="J68:J94" si="17">ROUND(G68*I68,0)</f>
        <v>9795580</v>
      </c>
      <c r="K68" s="45">
        <f t="shared" si="12"/>
        <v>10775138</v>
      </c>
      <c r="L68" s="46">
        <f t="shared" si="4"/>
        <v>22500</v>
      </c>
      <c r="M68" s="47">
        <f t="shared" si="14"/>
        <v>1333336.68</v>
      </c>
      <c r="O68" s="37">
        <v>22750</v>
      </c>
      <c r="P68" s="45">
        <f t="shared" si="15"/>
        <v>10111136.489999998</v>
      </c>
      <c r="Q68" s="45">
        <f t="shared" si="16"/>
        <v>11122250</v>
      </c>
    </row>
    <row r="69" spans="1:17" x14ac:dyDescent="0.25">
      <c r="A69" s="6">
        <v>68</v>
      </c>
      <c r="B69" s="5">
        <v>1703</v>
      </c>
      <c r="C69" s="5">
        <v>17</v>
      </c>
      <c r="D69" s="5" t="s">
        <v>17</v>
      </c>
      <c r="E69" s="5">
        <f>39.98*10.764</f>
        <v>430.34471999999994</v>
      </c>
      <c r="F69" s="5">
        <v>0</v>
      </c>
      <c r="G69" s="5">
        <f t="shared" si="10"/>
        <v>430.34471999999994</v>
      </c>
      <c r="H69" s="5">
        <f t="shared" si="11"/>
        <v>473.37919199999999</v>
      </c>
      <c r="I69" s="43">
        <f>I67</f>
        <v>22040</v>
      </c>
      <c r="J69" s="44">
        <f t="shared" si="17"/>
        <v>9484798</v>
      </c>
      <c r="K69" s="45">
        <f t="shared" si="12"/>
        <v>10433278</v>
      </c>
      <c r="L69" s="46">
        <f t="shared" ref="L69:L94" si="18">MROUND((K69*0.025/12),500)</f>
        <v>21500</v>
      </c>
      <c r="M69" s="47">
        <f t="shared" si="14"/>
        <v>1291034.1599999999</v>
      </c>
      <c r="O69" s="37">
        <v>22750</v>
      </c>
      <c r="P69" s="45">
        <f t="shared" si="15"/>
        <v>9790342.379999999</v>
      </c>
      <c r="Q69" s="45">
        <f t="shared" si="16"/>
        <v>10769377</v>
      </c>
    </row>
    <row r="70" spans="1:17" x14ac:dyDescent="0.25">
      <c r="A70" s="6">
        <v>69</v>
      </c>
      <c r="B70" s="5">
        <v>1704</v>
      </c>
      <c r="C70" s="5">
        <v>17</v>
      </c>
      <c r="D70" s="5" t="s">
        <v>12</v>
      </c>
      <c r="E70" s="5">
        <f>58.51*10.764</f>
        <v>629.80163999999991</v>
      </c>
      <c r="F70" s="5">
        <f>3.2*10.764</f>
        <v>34.444800000000001</v>
      </c>
      <c r="G70" s="5">
        <f t="shared" si="10"/>
        <v>664.24643999999989</v>
      </c>
      <c r="H70" s="5">
        <f t="shared" si="11"/>
        <v>730.67108399999995</v>
      </c>
      <c r="I70" s="43">
        <f>I67</f>
        <v>22040</v>
      </c>
      <c r="J70" s="44">
        <f t="shared" si="17"/>
        <v>14639992</v>
      </c>
      <c r="K70" s="45">
        <f t="shared" si="12"/>
        <v>16103991</v>
      </c>
      <c r="L70" s="46">
        <f t="shared" si="18"/>
        <v>33500</v>
      </c>
      <c r="M70" s="47">
        <f t="shared" si="14"/>
        <v>1992739.3199999996</v>
      </c>
      <c r="O70" s="37">
        <v>22750</v>
      </c>
      <c r="P70" s="45">
        <f t="shared" si="15"/>
        <v>15111606.509999998</v>
      </c>
      <c r="Q70" s="45">
        <f t="shared" si="16"/>
        <v>16622767</v>
      </c>
    </row>
    <row r="71" spans="1:17" x14ac:dyDescent="0.25">
      <c r="A71" s="6">
        <v>70</v>
      </c>
      <c r="B71" s="5">
        <v>1705</v>
      </c>
      <c r="C71" s="5">
        <v>17</v>
      </c>
      <c r="D71" s="5" t="s">
        <v>12</v>
      </c>
      <c r="E71" s="5">
        <f>58.51*10.764</f>
        <v>629.80163999999991</v>
      </c>
      <c r="F71" s="5">
        <f>3.2*10.764</f>
        <v>34.444800000000001</v>
      </c>
      <c r="G71" s="5">
        <f t="shared" si="10"/>
        <v>664.24643999999989</v>
      </c>
      <c r="H71" s="5">
        <f t="shared" si="11"/>
        <v>730.67108399999995</v>
      </c>
      <c r="I71" s="43">
        <f>I67</f>
        <v>22040</v>
      </c>
      <c r="J71" s="44">
        <f t="shared" si="17"/>
        <v>14639992</v>
      </c>
      <c r="K71" s="45">
        <f t="shared" si="12"/>
        <v>16103991</v>
      </c>
      <c r="L71" s="46">
        <f t="shared" si="18"/>
        <v>33500</v>
      </c>
      <c r="M71" s="47">
        <f t="shared" si="14"/>
        <v>1992739.3199999996</v>
      </c>
      <c r="O71" s="37">
        <v>22750</v>
      </c>
      <c r="P71" s="45">
        <f t="shared" si="15"/>
        <v>15111606.509999998</v>
      </c>
      <c r="Q71" s="45">
        <f t="shared" si="16"/>
        <v>16622767</v>
      </c>
    </row>
    <row r="72" spans="1:17" x14ac:dyDescent="0.25">
      <c r="A72" s="6">
        <v>71</v>
      </c>
      <c r="B72" s="5">
        <v>1801</v>
      </c>
      <c r="C72" s="5">
        <v>18</v>
      </c>
      <c r="D72" s="5" t="s">
        <v>12</v>
      </c>
      <c r="E72" s="5">
        <f>ROUND(57.27*10.764,0)</f>
        <v>616</v>
      </c>
      <c r="F72" s="5">
        <f>ROUND(2.75*10.764,0)</f>
        <v>30</v>
      </c>
      <c r="G72" s="5">
        <f t="shared" si="10"/>
        <v>646</v>
      </c>
      <c r="H72" s="5">
        <f t="shared" si="11"/>
        <v>710.6</v>
      </c>
      <c r="I72" s="43">
        <f>I71+80</f>
        <v>22120</v>
      </c>
      <c r="J72" s="44">
        <f t="shared" si="17"/>
        <v>14289520</v>
      </c>
      <c r="K72" s="45">
        <f t="shared" si="12"/>
        <v>15718472</v>
      </c>
      <c r="L72" s="46">
        <f t="shared" si="18"/>
        <v>32500</v>
      </c>
      <c r="M72" s="47">
        <f t="shared" si="14"/>
        <v>1938000</v>
      </c>
      <c r="O72" s="37">
        <v>22750</v>
      </c>
      <c r="P72" s="45">
        <f t="shared" si="15"/>
        <v>14696500</v>
      </c>
      <c r="Q72" s="45">
        <f t="shared" si="16"/>
        <v>16166150</v>
      </c>
    </row>
    <row r="73" spans="1:17" x14ac:dyDescent="0.25">
      <c r="A73" s="6">
        <v>72</v>
      </c>
      <c r="B73" s="5">
        <v>1802</v>
      </c>
      <c r="C73" s="5">
        <v>18</v>
      </c>
      <c r="D73" s="5" t="s">
        <v>17</v>
      </c>
      <c r="E73" s="5">
        <f>41.29*10.764</f>
        <v>444.44555999999994</v>
      </c>
      <c r="F73" s="5">
        <v>0</v>
      </c>
      <c r="G73" s="5">
        <f t="shared" si="10"/>
        <v>444.44555999999994</v>
      </c>
      <c r="H73" s="5">
        <f t="shared" si="11"/>
        <v>488.89011599999998</v>
      </c>
      <c r="I73" s="43">
        <f>I72</f>
        <v>22120</v>
      </c>
      <c r="J73" s="44">
        <f t="shared" si="17"/>
        <v>9831136</v>
      </c>
      <c r="K73" s="45">
        <f t="shared" si="12"/>
        <v>10814250</v>
      </c>
      <c r="L73" s="46">
        <f t="shared" si="18"/>
        <v>22500</v>
      </c>
      <c r="M73" s="47">
        <f t="shared" si="14"/>
        <v>1333336.68</v>
      </c>
      <c r="O73" s="37">
        <v>22750</v>
      </c>
      <c r="P73" s="45">
        <f t="shared" si="15"/>
        <v>10111136.489999998</v>
      </c>
      <c r="Q73" s="45">
        <f t="shared" si="16"/>
        <v>11122250</v>
      </c>
    </row>
    <row r="74" spans="1:17" x14ac:dyDescent="0.25">
      <c r="A74" s="6">
        <v>73</v>
      </c>
      <c r="B74" s="5">
        <v>1803</v>
      </c>
      <c r="C74" s="5">
        <v>18</v>
      </c>
      <c r="D74" s="5" t="s">
        <v>17</v>
      </c>
      <c r="E74" s="5">
        <f>39.98*10.764</f>
        <v>430.34471999999994</v>
      </c>
      <c r="F74" s="5">
        <v>0</v>
      </c>
      <c r="G74" s="5">
        <f t="shared" si="10"/>
        <v>430.34471999999994</v>
      </c>
      <c r="H74" s="5">
        <f t="shared" si="11"/>
        <v>473.37919199999999</v>
      </c>
      <c r="I74" s="43">
        <f>I72</f>
        <v>22120</v>
      </c>
      <c r="J74" s="44">
        <f t="shared" si="17"/>
        <v>9519225</v>
      </c>
      <c r="K74" s="45">
        <f t="shared" si="12"/>
        <v>10471148</v>
      </c>
      <c r="L74" s="46">
        <f t="shared" si="18"/>
        <v>22000</v>
      </c>
      <c r="M74" s="47">
        <f t="shared" si="14"/>
        <v>1291034.1599999999</v>
      </c>
      <c r="O74" s="37">
        <v>22750</v>
      </c>
      <c r="P74" s="45">
        <f t="shared" si="15"/>
        <v>9790342.379999999</v>
      </c>
      <c r="Q74" s="45">
        <f t="shared" si="16"/>
        <v>10769377</v>
      </c>
    </row>
    <row r="75" spans="1:17" x14ac:dyDescent="0.25">
      <c r="A75" s="6">
        <v>74</v>
      </c>
      <c r="B75" s="5">
        <v>1804</v>
      </c>
      <c r="C75" s="5">
        <v>18</v>
      </c>
      <c r="D75" s="5" t="s">
        <v>12</v>
      </c>
      <c r="E75" s="5">
        <f>58.51*10.764</f>
        <v>629.80163999999991</v>
      </c>
      <c r="F75" s="5">
        <f>3.2*10.764</f>
        <v>34.444800000000001</v>
      </c>
      <c r="G75" s="5">
        <f t="shared" si="10"/>
        <v>664.24643999999989</v>
      </c>
      <c r="H75" s="5">
        <f t="shared" si="11"/>
        <v>730.67108399999995</v>
      </c>
      <c r="I75" s="43">
        <f>I72</f>
        <v>22120</v>
      </c>
      <c r="J75" s="44">
        <f t="shared" si="17"/>
        <v>14693131</v>
      </c>
      <c r="K75" s="45">
        <f t="shared" si="12"/>
        <v>16162444</v>
      </c>
      <c r="L75" s="46">
        <f t="shared" si="18"/>
        <v>33500</v>
      </c>
      <c r="M75" s="47">
        <f t="shared" si="14"/>
        <v>1992739.3199999996</v>
      </c>
      <c r="O75" s="37">
        <v>22750</v>
      </c>
      <c r="P75" s="45">
        <f t="shared" si="15"/>
        <v>15111606.509999998</v>
      </c>
      <c r="Q75" s="45">
        <f t="shared" si="16"/>
        <v>16622767</v>
      </c>
    </row>
    <row r="76" spans="1:17" x14ac:dyDescent="0.25">
      <c r="A76" s="6">
        <v>75</v>
      </c>
      <c r="B76" s="5">
        <v>1805</v>
      </c>
      <c r="C76" s="5">
        <v>18</v>
      </c>
      <c r="D76" s="5" t="s">
        <v>12</v>
      </c>
      <c r="E76" s="5">
        <f>58.51*10.764</f>
        <v>629.80163999999991</v>
      </c>
      <c r="F76" s="5">
        <f>3.2*10.764</f>
        <v>34.444800000000001</v>
      </c>
      <c r="G76" s="5">
        <f t="shared" si="10"/>
        <v>664.24643999999989</v>
      </c>
      <c r="H76" s="5">
        <f t="shared" si="11"/>
        <v>730.67108399999995</v>
      </c>
      <c r="I76" s="43">
        <f>I72</f>
        <v>22120</v>
      </c>
      <c r="J76" s="44">
        <f t="shared" si="17"/>
        <v>14693131</v>
      </c>
      <c r="K76" s="45">
        <f t="shared" si="12"/>
        <v>16162444</v>
      </c>
      <c r="L76" s="46">
        <f t="shared" si="18"/>
        <v>33500</v>
      </c>
      <c r="M76" s="47">
        <f t="shared" si="14"/>
        <v>1992739.3199999996</v>
      </c>
      <c r="O76" s="37">
        <v>22750</v>
      </c>
      <c r="P76" s="45">
        <f t="shared" si="15"/>
        <v>15111606.509999998</v>
      </c>
      <c r="Q76" s="45">
        <f t="shared" si="16"/>
        <v>16622767</v>
      </c>
    </row>
    <row r="77" spans="1:17" x14ac:dyDescent="0.25">
      <c r="A77" s="6">
        <v>76</v>
      </c>
      <c r="B77" s="5">
        <v>1901</v>
      </c>
      <c r="C77" s="5">
        <v>19</v>
      </c>
      <c r="D77" s="5" t="s">
        <v>12</v>
      </c>
      <c r="E77" s="5">
        <f>ROUND(57.27*10.764,0)</f>
        <v>616</v>
      </c>
      <c r="F77" s="5">
        <f>ROUND(2.75*10.764,0)</f>
        <v>30</v>
      </c>
      <c r="G77" s="5">
        <f t="shared" si="10"/>
        <v>646</v>
      </c>
      <c r="H77" s="5">
        <f t="shared" si="11"/>
        <v>710.6</v>
      </c>
      <c r="I77" s="43">
        <f>I76+80</f>
        <v>22200</v>
      </c>
      <c r="J77" s="44">
        <f t="shared" si="17"/>
        <v>14341200</v>
      </c>
      <c r="K77" s="45">
        <f t="shared" si="12"/>
        <v>15775320</v>
      </c>
      <c r="L77" s="46">
        <f t="shared" si="18"/>
        <v>33000</v>
      </c>
      <c r="M77" s="47">
        <f t="shared" si="14"/>
        <v>1938000</v>
      </c>
      <c r="O77" s="37">
        <v>22750</v>
      </c>
      <c r="P77" s="45">
        <f t="shared" si="15"/>
        <v>14696500</v>
      </c>
      <c r="Q77" s="45">
        <f t="shared" si="16"/>
        <v>16166150</v>
      </c>
    </row>
    <row r="78" spans="1:17" x14ac:dyDescent="0.25">
      <c r="A78" s="6">
        <v>77</v>
      </c>
      <c r="B78" s="5">
        <v>1902</v>
      </c>
      <c r="C78" s="5">
        <v>19</v>
      </c>
      <c r="D78" s="5" t="s">
        <v>17</v>
      </c>
      <c r="E78" s="5">
        <f>41.29*10.764</f>
        <v>444.44555999999994</v>
      </c>
      <c r="F78" s="5">
        <v>0</v>
      </c>
      <c r="G78" s="5">
        <f t="shared" si="10"/>
        <v>444.44555999999994</v>
      </c>
      <c r="H78" s="5">
        <f t="shared" si="11"/>
        <v>488.89011599999998</v>
      </c>
      <c r="I78" s="43">
        <f>I77</f>
        <v>22200</v>
      </c>
      <c r="J78" s="44">
        <f t="shared" si="17"/>
        <v>9866691</v>
      </c>
      <c r="K78" s="45">
        <f t="shared" si="12"/>
        <v>10853360</v>
      </c>
      <c r="L78" s="46">
        <f t="shared" si="18"/>
        <v>22500</v>
      </c>
      <c r="M78" s="47">
        <f t="shared" si="14"/>
        <v>1333336.68</v>
      </c>
      <c r="O78" s="37">
        <v>22750</v>
      </c>
      <c r="P78" s="45">
        <f t="shared" si="15"/>
        <v>10111136.489999998</v>
      </c>
      <c r="Q78" s="45">
        <f t="shared" si="16"/>
        <v>11122250</v>
      </c>
    </row>
    <row r="79" spans="1:17" x14ac:dyDescent="0.25">
      <c r="A79" s="6">
        <v>78</v>
      </c>
      <c r="B79" s="5">
        <v>1903</v>
      </c>
      <c r="C79" s="5">
        <v>19</v>
      </c>
      <c r="D79" s="5" t="s">
        <v>17</v>
      </c>
      <c r="E79" s="5">
        <f>39.98*10.764</f>
        <v>430.34471999999994</v>
      </c>
      <c r="F79" s="5">
        <v>0</v>
      </c>
      <c r="G79" s="5">
        <f t="shared" si="10"/>
        <v>430.34471999999994</v>
      </c>
      <c r="H79" s="5">
        <f t="shared" si="11"/>
        <v>473.37919199999999</v>
      </c>
      <c r="I79" s="43">
        <f>I77</f>
        <v>22200</v>
      </c>
      <c r="J79" s="44">
        <f t="shared" si="17"/>
        <v>9553653</v>
      </c>
      <c r="K79" s="45">
        <f t="shared" si="12"/>
        <v>10509018</v>
      </c>
      <c r="L79" s="46">
        <f t="shared" si="18"/>
        <v>22000</v>
      </c>
      <c r="M79" s="47">
        <f t="shared" si="14"/>
        <v>1291034.1599999999</v>
      </c>
      <c r="O79" s="37">
        <v>22750</v>
      </c>
      <c r="P79" s="45">
        <f t="shared" si="15"/>
        <v>9790342.379999999</v>
      </c>
      <c r="Q79" s="45">
        <f t="shared" si="16"/>
        <v>10769377</v>
      </c>
    </row>
    <row r="80" spans="1:17" x14ac:dyDescent="0.25">
      <c r="A80" s="6">
        <v>79</v>
      </c>
      <c r="B80" s="5">
        <v>1904</v>
      </c>
      <c r="C80" s="5">
        <v>19</v>
      </c>
      <c r="D80" s="5" t="s">
        <v>12</v>
      </c>
      <c r="E80" s="5">
        <f>58.51*10.764</f>
        <v>629.80163999999991</v>
      </c>
      <c r="F80" s="5">
        <f>3.2*10.764</f>
        <v>34.444800000000001</v>
      </c>
      <c r="G80" s="5">
        <f t="shared" si="10"/>
        <v>664.24643999999989</v>
      </c>
      <c r="H80" s="5">
        <f t="shared" si="11"/>
        <v>730.67108399999995</v>
      </c>
      <c r="I80" s="43">
        <f>I77</f>
        <v>22200</v>
      </c>
      <c r="J80" s="44">
        <f t="shared" si="17"/>
        <v>14746271</v>
      </c>
      <c r="K80" s="45">
        <f t="shared" si="12"/>
        <v>16220898</v>
      </c>
      <c r="L80" s="46">
        <f t="shared" si="18"/>
        <v>34000</v>
      </c>
      <c r="M80" s="47">
        <f t="shared" si="14"/>
        <v>1992739.3199999996</v>
      </c>
      <c r="O80" s="37">
        <v>22750</v>
      </c>
      <c r="P80" s="45">
        <f t="shared" si="15"/>
        <v>15111606.509999998</v>
      </c>
      <c r="Q80" s="45">
        <f t="shared" si="16"/>
        <v>16622767</v>
      </c>
    </row>
    <row r="81" spans="1:17" x14ac:dyDescent="0.25">
      <c r="A81" s="6">
        <v>80</v>
      </c>
      <c r="B81" s="5">
        <v>1905</v>
      </c>
      <c r="C81" s="5">
        <v>19</v>
      </c>
      <c r="D81" s="5" t="s">
        <v>12</v>
      </c>
      <c r="E81" s="5">
        <f>58.51*10.764</f>
        <v>629.80163999999991</v>
      </c>
      <c r="F81" s="5">
        <f>3.2*10.764</f>
        <v>34.444800000000001</v>
      </c>
      <c r="G81" s="5">
        <f t="shared" si="10"/>
        <v>664.24643999999989</v>
      </c>
      <c r="H81" s="5">
        <f t="shared" si="11"/>
        <v>730.67108399999995</v>
      </c>
      <c r="I81" s="43">
        <f>I77</f>
        <v>22200</v>
      </c>
      <c r="J81" s="44">
        <f t="shared" si="17"/>
        <v>14746271</v>
      </c>
      <c r="K81" s="45">
        <f t="shared" si="12"/>
        <v>16220898</v>
      </c>
      <c r="L81" s="46">
        <f t="shared" si="18"/>
        <v>34000</v>
      </c>
      <c r="M81" s="47">
        <f t="shared" si="14"/>
        <v>1992739.3199999996</v>
      </c>
      <c r="O81" s="37">
        <v>22750</v>
      </c>
      <c r="P81" s="45">
        <f t="shared" si="15"/>
        <v>15111606.509999998</v>
      </c>
      <c r="Q81" s="45">
        <f t="shared" si="16"/>
        <v>16622767</v>
      </c>
    </row>
    <row r="82" spans="1:17" x14ac:dyDescent="0.25">
      <c r="A82" s="6">
        <v>81</v>
      </c>
      <c r="B82" s="5">
        <v>2001</v>
      </c>
      <c r="C82" s="5">
        <v>20</v>
      </c>
      <c r="D82" s="5" t="s">
        <v>12</v>
      </c>
      <c r="E82" s="5">
        <f>ROUND(57.27*10.764,0)</f>
        <v>616</v>
      </c>
      <c r="F82" s="5">
        <f>ROUND(2.75*10.764,0)</f>
        <v>30</v>
      </c>
      <c r="G82" s="5">
        <f t="shared" si="10"/>
        <v>646</v>
      </c>
      <c r="H82" s="5">
        <f t="shared" si="11"/>
        <v>710.6</v>
      </c>
      <c r="I82" s="43">
        <f>I81+80</f>
        <v>22280</v>
      </c>
      <c r="J82" s="44">
        <f t="shared" si="17"/>
        <v>14392880</v>
      </c>
      <c r="K82" s="45">
        <f t="shared" si="12"/>
        <v>15832168</v>
      </c>
      <c r="L82" s="46">
        <f t="shared" si="18"/>
        <v>33000</v>
      </c>
      <c r="M82" s="47">
        <f t="shared" si="14"/>
        <v>1938000</v>
      </c>
      <c r="O82" s="37">
        <v>22750</v>
      </c>
      <c r="P82" s="45">
        <f t="shared" si="15"/>
        <v>14696500</v>
      </c>
      <c r="Q82" s="45">
        <f t="shared" si="16"/>
        <v>16166150</v>
      </c>
    </row>
    <row r="83" spans="1:17" x14ac:dyDescent="0.25">
      <c r="A83" s="6">
        <v>82</v>
      </c>
      <c r="B83" s="5">
        <v>2002</v>
      </c>
      <c r="C83" s="5">
        <v>20</v>
      </c>
      <c r="D83" s="5" t="s">
        <v>17</v>
      </c>
      <c r="E83" s="5">
        <f>41.29*10.764</f>
        <v>444.44555999999994</v>
      </c>
      <c r="F83" s="5">
        <v>0</v>
      </c>
      <c r="G83" s="5">
        <f t="shared" si="10"/>
        <v>444.44555999999994</v>
      </c>
      <c r="H83" s="5">
        <f t="shared" si="11"/>
        <v>488.89011599999998</v>
      </c>
      <c r="I83" s="43">
        <f>I82</f>
        <v>22280</v>
      </c>
      <c r="J83" s="44">
        <f t="shared" si="17"/>
        <v>9902247</v>
      </c>
      <c r="K83" s="45">
        <f t="shared" si="12"/>
        <v>10892472</v>
      </c>
      <c r="L83" s="46">
        <f t="shared" si="18"/>
        <v>22500</v>
      </c>
      <c r="M83" s="47">
        <f t="shared" si="14"/>
        <v>1333336.68</v>
      </c>
      <c r="O83" s="37">
        <v>22750</v>
      </c>
      <c r="P83" s="45">
        <f t="shared" si="15"/>
        <v>10111136.489999998</v>
      </c>
      <c r="Q83" s="45">
        <f t="shared" si="16"/>
        <v>11122250</v>
      </c>
    </row>
    <row r="84" spans="1:17" x14ac:dyDescent="0.25">
      <c r="A84" s="6">
        <v>83</v>
      </c>
      <c r="B84" s="5">
        <v>2003</v>
      </c>
      <c r="C84" s="5">
        <v>20</v>
      </c>
      <c r="D84" s="5" t="s">
        <v>17</v>
      </c>
      <c r="E84" s="5">
        <f>39.98*10.764</f>
        <v>430.34471999999994</v>
      </c>
      <c r="F84" s="5">
        <v>0</v>
      </c>
      <c r="G84" s="5">
        <f t="shared" si="10"/>
        <v>430.34471999999994</v>
      </c>
      <c r="H84" s="5">
        <f t="shared" si="11"/>
        <v>473.37919199999999</v>
      </c>
      <c r="I84" s="43">
        <f>I82</f>
        <v>22280</v>
      </c>
      <c r="J84" s="44">
        <f t="shared" si="17"/>
        <v>9588080</v>
      </c>
      <c r="K84" s="45">
        <f t="shared" si="12"/>
        <v>10546888</v>
      </c>
      <c r="L84" s="46">
        <f t="shared" si="18"/>
        <v>22000</v>
      </c>
      <c r="M84" s="47">
        <f t="shared" si="14"/>
        <v>1291034.1599999999</v>
      </c>
      <c r="O84" s="37">
        <v>22750</v>
      </c>
      <c r="P84" s="45">
        <f t="shared" si="15"/>
        <v>9790342.379999999</v>
      </c>
      <c r="Q84" s="45">
        <f t="shared" si="16"/>
        <v>10769377</v>
      </c>
    </row>
    <row r="85" spans="1:17" x14ac:dyDescent="0.25">
      <c r="A85" s="6">
        <v>84</v>
      </c>
      <c r="B85" s="5">
        <v>2004</v>
      </c>
      <c r="C85" s="5">
        <v>20</v>
      </c>
      <c r="D85" s="5" t="s">
        <v>12</v>
      </c>
      <c r="E85" s="5">
        <f>58.51*10.764</f>
        <v>629.80163999999991</v>
      </c>
      <c r="F85" s="5">
        <f>3.2*10.764</f>
        <v>34.444800000000001</v>
      </c>
      <c r="G85" s="5">
        <f t="shared" si="10"/>
        <v>664.24643999999989</v>
      </c>
      <c r="H85" s="5">
        <f t="shared" si="11"/>
        <v>730.67108399999995</v>
      </c>
      <c r="I85" s="43">
        <f>I82</f>
        <v>22280</v>
      </c>
      <c r="J85" s="44">
        <f t="shared" si="17"/>
        <v>14799411</v>
      </c>
      <c r="K85" s="45">
        <f t="shared" si="12"/>
        <v>16279352</v>
      </c>
      <c r="L85" s="46">
        <f t="shared" si="18"/>
        <v>34000</v>
      </c>
      <c r="M85" s="47">
        <f t="shared" si="14"/>
        <v>1992739.3199999996</v>
      </c>
      <c r="O85" s="37">
        <v>22750</v>
      </c>
      <c r="P85" s="45">
        <f t="shared" si="15"/>
        <v>15111606.509999998</v>
      </c>
      <c r="Q85" s="45">
        <f t="shared" si="16"/>
        <v>16622767</v>
      </c>
    </row>
    <row r="86" spans="1:17" x14ac:dyDescent="0.25">
      <c r="A86" s="6">
        <v>85</v>
      </c>
      <c r="B86" s="5">
        <v>2005</v>
      </c>
      <c r="C86" s="5">
        <v>20</v>
      </c>
      <c r="D86" s="5" t="s">
        <v>12</v>
      </c>
      <c r="E86" s="5">
        <f>58.51*10.764</f>
        <v>629.80163999999991</v>
      </c>
      <c r="F86" s="5">
        <f>3.2*10.764</f>
        <v>34.444800000000001</v>
      </c>
      <c r="G86" s="5">
        <f t="shared" si="10"/>
        <v>664.24643999999989</v>
      </c>
      <c r="H86" s="5">
        <f t="shared" si="11"/>
        <v>730.67108399999995</v>
      </c>
      <c r="I86" s="43">
        <f>I82</f>
        <v>22280</v>
      </c>
      <c r="J86" s="44">
        <f t="shared" si="17"/>
        <v>14799411</v>
      </c>
      <c r="K86" s="45">
        <f t="shared" si="12"/>
        <v>16279352</v>
      </c>
      <c r="L86" s="46">
        <f t="shared" si="18"/>
        <v>34000</v>
      </c>
      <c r="M86" s="47">
        <f t="shared" si="14"/>
        <v>1992739.3199999996</v>
      </c>
      <c r="O86" s="37">
        <v>22750</v>
      </c>
      <c r="P86" s="45">
        <f t="shared" si="15"/>
        <v>15111606.509999998</v>
      </c>
      <c r="Q86" s="45">
        <f t="shared" si="16"/>
        <v>16622767</v>
      </c>
    </row>
    <row r="87" spans="1:17" x14ac:dyDescent="0.25">
      <c r="A87" s="6">
        <v>86</v>
      </c>
      <c r="B87" s="5">
        <v>2101</v>
      </c>
      <c r="C87" s="5">
        <v>21</v>
      </c>
      <c r="D87" s="5" t="s">
        <v>12</v>
      </c>
      <c r="E87" s="5">
        <f>ROUND(57.27*10.764,0)</f>
        <v>616</v>
      </c>
      <c r="F87" s="5">
        <f>ROUND(2.75*10.764,0)</f>
        <v>30</v>
      </c>
      <c r="G87" s="5">
        <f t="shared" si="10"/>
        <v>646</v>
      </c>
      <c r="H87" s="5">
        <f t="shared" si="11"/>
        <v>710.6</v>
      </c>
      <c r="I87" s="43">
        <f>I86+80</f>
        <v>22360</v>
      </c>
      <c r="J87" s="44">
        <f t="shared" si="17"/>
        <v>14444560</v>
      </c>
      <c r="K87" s="45">
        <f t="shared" si="12"/>
        <v>15889016</v>
      </c>
      <c r="L87" s="46">
        <f t="shared" si="18"/>
        <v>33000</v>
      </c>
      <c r="M87" s="47">
        <f t="shared" si="14"/>
        <v>1938000</v>
      </c>
      <c r="O87" s="37">
        <v>22750</v>
      </c>
      <c r="P87" s="45">
        <f t="shared" si="15"/>
        <v>14696500</v>
      </c>
      <c r="Q87" s="45">
        <f t="shared" si="16"/>
        <v>16166150</v>
      </c>
    </row>
    <row r="88" spans="1:17" x14ac:dyDescent="0.25">
      <c r="A88" s="6">
        <v>87</v>
      </c>
      <c r="B88" s="5">
        <v>2102</v>
      </c>
      <c r="C88" s="5">
        <v>21</v>
      </c>
      <c r="D88" s="5" t="s">
        <v>17</v>
      </c>
      <c r="E88" s="5">
        <f>41.29*10.764</f>
        <v>444.44555999999994</v>
      </c>
      <c r="F88" s="5">
        <v>0</v>
      </c>
      <c r="G88" s="5">
        <f t="shared" si="10"/>
        <v>444.44555999999994</v>
      </c>
      <c r="H88" s="5">
        <f t="shared" si="11"/>
        <v>488.89011599999998</v>
      </c>
      <c r="I88" s="43">
        <f>I87</f>
        <v>22360</v>
      </c>
      <c r="J88" s="44">
        <f t="shared" si="17"/>
        <v>9937803</v>
      </c>
      <c r="K88" s="45">
        <f t="shared" si="12"/>
        <v>10931583</v>
      </c>
      <c r="L88" s="46">
        <f t="shared" si="18"/>
        <v>23000</v>
      </c>
      <c r="M88" s="47">
        <f t="shared" si="14"/>
        <v>1333336.68</v>
      </c>
      <c r="O88" s="37">
        <v>22750</v>
      </c>
      <c r="P88" s="45">
        <f t="shared" si="15"/>
        <v>10111136.489999998</v>
      </c>
      <c r="Q88" s="45">
        <f t="shared" si="16"/>
        <v>11122250</v>
      </c>
    </row>
    <row r="89" spans="1:17" x14ac:dyDescent="0.25">
      <c r="A89" s="6">
        <v>88</v>
      </c>
      <c r="B89" s="5">
        <v>2103</v>
      </c>
      <c r="C89" s="5">
        <v>21</v>
      </c>
      <c r="D89" s="5" t="s">
        <v>17</v>
      </c>
      <c r="E89" s="5">
        <f>39.98*10.764</f>
        <v>430.34471999999994</v>
      </c>
      <c r="F89" s="5">
        <v>0</v>
      </c>
      <c r="G89" s="5">
        <f t="shared" si="10"/>
        <v>430.34471999999994</v>
      </c>
      <c r="H89" s="5">
        <f t="shared" si="11"/>
        <v>473.37919199999999</v>
      </c>
      <c r="I89" s="43">
        <f>I87</f>
        <v>22360</v>
      </c>
      <c r="J89" s="44">
        <f t="shared" si="17"/>
        <v>9622508</v>
      </c>
      <c r="K89" s="45">
        <f t="shared" si="12"/>
        <v>10584759</v>
      </c>
      <c r="L89" s="46">
        <f t="shared" si="18"/>
        <v>22000</v>
      </c>
      <c r="M89" s="47">
        <f t="shared" si="14"/>
        <v>1291034.1599999999</v>
      </c>
      <c r="O89" s="37">
        <v>22750</v>
      </c>
      <c r="P89" s="45">
        <f t="shared" si="15"/>
        <v>9790342.379999999</v>
      </c>
      <c r="Q89" s="45">
        <f t="shared" si="16"/>
        <v>10769377</v>
      </c>
    </row>
    <row r="90" spans="1:17" x14ac:dyDescent="0.25">
      <c r="A90" s="6">
        <v>89</v>
      </c>
      <c r="B90" s="5">
        <v>2104</v>
      </c>
      <c r="C90" s="5">
        <v>21</v>
      </c>
      <c r="D90" s="5" t="s">
        <v>12</v>
      </c>
      <c r="E90" s="5">
        <f>58.51*10.764</f>
        <v>629.80163999999991</v>
      </c>
      <c r="F90" s="5">
        <f>3.2*10.764</f>
        <v>34.444800000000001</v>
      </c>
      <c r="G90" s="5">
        <f t="shared" si="10"/>
        <v>664.24643999999989</v>
      </c>
      <c r="H90" s="5">
        <f t="shared" si="11"/>
        <v>730.67108399999995</v>
      </c>
      <c r="I90" s="43">
        <f>I87</f>
        <v>22360</v>
      </c>
      <c r="J90" s="44">
        <f t="shared" si="17"/>
        <v>14852550</v>
      </c>
      <c r="K90" s="45">
        <f t="shared" si="12"/>
        <v>16337805</v>
      </c>
      <c r="L90" s="46">
        <f t="shared" si="18"/>
        <v>34000</v>
      </c>
      <c r="M90" s="47">
        <f t="shared" si="14"/>
        <v>1992739.3199999996</v>
      </c>
      <c r="O90" s="37">
        <v>22750</v>
      </c>
      <c r="P90" s="45">
        <f t="shared" si="15"/>
        <v>15111606.509999998</v>
      </c>
      <c r="Q90" s="45">
        <f t="shared" si="16"/>
        <v>16622767</v>
      </c>
    </row>
    <row r="91" spans="1:17" x14ac:dyDescent="0.25">
      <c r="A91" s="6">
        <v>90</v>
      </c>
      <c r="B91" s="5">
        <v>2015</v>
      </c>
      <c r="C91" s="5">
        <v>21</v>
      </c>
      <c r="D91" s="5" t="s">
        <v>12</v>
      </c>
      <c r="E91" s="5">
        <f>58.51*10.764</f>
        <v>629.80163999999991</v>
      </c>
      <c r="F91" s="5">
        <f>3.2*10.764</f>
        <v>34.444800000000001</v>
      </c>
      <c r="G91" s="5">
        <f t="shared" si="10"/>
        <v>664.24643999999989</v>
      </c>
      <c r="H91" s="5">
        <f t="shared" si="11"/>
        <v>730.67108399999995</v>
      </c>
      <c r="I91" s="43">
        <f>I87</f>
        <v>22360</v>
      </c>
      <c r="J91" s="44">
        <f t="shared" si="17"/>
        <v>14852550</v>
      </c>
      <c r="K91" s="45">
        <f t="shared" si="12"/>
        <v>16337805</v>
      </c>
      <c r="L91" s="46">
        <f t="shared" si="18"/>
        <v>34000</v>
      </c>
      <c r="M91" s="47">
        <f t="shared" si="14"/>
        <v>1992739.3199999996</v>
      </c>
      <c r="O91" s="37">
        <v>22750</v>
      </c>
      <c r="P91" s="45">
        <f t="shared" si="15"/>
        <v>15111606.509999998</v>
      </c>
      <c r="Q91" s="45">
        <f t="shared" si="16"/>
        <v>16622767</v>
      </c>
    </row>
    <row r="92" spans="1:17" x14ac:dyDescent="0.25">
      <c r="A92" s="6">
        <v>91</v>
      </c>
      <c r="B92" s="5">
        <v>2201</v>
      </c>
      <c r="C92" s="5">
        <v>22</v>
      </c>
      <c r="D92" s="5" t="s">
        <v>12</v>
      </c>
      <c r="E92" s="5">
        <f>ROUND(57.27*10.764,0)</f>
        <v>616</v>
      </c>
      <c r="F92" s="5">
        <f>ROUND(2.75*10.764,0)</f>
        <v>30</v>
      </c>
      <c r="G92" s="5">
        <f t="shared" si="10"/>
        <v>646</v>
      </c>
      <c r="H92" s="5">
        <f t="shared" si="11"/>
        <v>710.6</v>
      </c>
      <c r="I92" s="43">
        <f>I91+80</f>
        <v>22440</v>
      </c>
      <c r="J92" s="44">
        <f t="shared" si="17"/>
        <v>14496240</v>
      </c>
      <c r="K92" s="45">
        <f t="shared" si="12"/>
        <v>15945864</v>
      </c>
      <c r="L92" s="46">
        <f t="shared" si="18"/>
        <v>33000</v>
      </c>
      <c r="M92" s="47">
        <f t="shared" si="14"/>
        <v>1938000</v>
      </c>
      <c r="O92" s="37">
        <v>22750</v>
      </c>
      <c r="P92" s="45">
        <f t="shared" si="15"/>
        <v>14696500</v>
      </c>
      <c r="Q92" s="45">
        <f t="shared" si="16"/>
        <v>16166150</v>
      </c>
    </row>
    <row r="93" spans="1:17" x14ac:dyDescent="0.25">
      <c r="A93" s="6">
        <v>92</v>
      </c>
      <c r="B93" s="5">
        <v>2204</v>
      </c>
      <c r="C93" s="5">
        <v>22</v>
      </c>
      <c r="D93" s="5" t="s">
        <v>12</v>
      </c>
      <c r="E93" s="5">
        <f t="shared" ref="E93:E94" si="19">58.51*10.764</f>
        <v>629.80163999999991</v>
      </c>
      <c r="F93" s="5">
        <f t="shared" ref="F93:F94" si="20">3.2*10.764</f>
        <v>34.444800000000001</v>
      </c>
      <c r="G93" s="5">
        <f t="shared" si="10"/>
        <v>664.24643999999989</v>
      </c>
      <c r="H93" s="5">
        <f t="shared" si="11"/>
        <v>730.67108399999995</v>
      </c>
      <c r="I93" s="43">
        <f>I92</f>
        <v>22440</v>
      </c>
      <c r="J93" s="44">
        <f t="shared" si="17"/>
        <v>14905690</v>
      </c>
      <c r="K93" s="45">
        <f t="shared" si="12"/>
        <v>16396259</v>
      </c>
      <c r="L93" s="46">
        <f t="shared" si="18"/>
        <v>34000</v>
      </c>
      <c r="M93" s="47">
        <f t="shared" si="14"/>
        <v>1992739.3199999996</v>
      </c>
      <c r="O93" s="37">
        <v>22750</v>
      </c>
      <c r="P93" s="45">
        <f t="shared" si="15"/>
        <v>15111606.509999998</v>
      </c>
      <c r="Q93" s="45">
        <f t="shared" si="16"/>
        <v>16622767</v>
      </c>
    </row>
    <row r="94" spans="1:17" x14ac:dyDescent="0.25">
      <c r="A94" s="6">
        <v>93</v>
      </c>
      <c r="B94" s="54">
        <v>2205</v>
      </c>
      <c r="C94" s="5">
        <v>22</v>
      </c>
      <c r="D94" s="5" t="s">
        <v>12</v>
      </c>
      <c r="E94" s="5">
        <f t="shared" si="19"/>
        <v>629.80163999999991</v>
      </c>
      <c r="F94" s="5">
        <f t="shared" si="20"/>
        <v>34.444800000000001</v>
      </c>
      <c r="G94" s="5">
        <f t="shared" si="10"/>
        <v>664.24643999999989</v>
      </c>
      <c r="H94" s="5">
        <f t="shared" si="11"/>
        <v>730.67108399999995</v>
      </c>
      <c r="I94" s="43">
        <f>I93</f>
        <v>22440</v>
      </c>
      <c r="J94" s="44">
        <f t="shared" si="17"/>
        <v>14905690</v>
      </c>
      <c r="K94" s="45">
        <f t="shared" si="12"/>
        <v>16396259</v>
      </c>
      <c r="L94" s="46">
        <f t="shared" si="18"/>
        <v>34000</v>
      </c>
      <c r="M94" s="47">
        <f t="shared" si="14"/>
        <v>1992739.3199999996</v>
      </c>
      <c r="O94" s="37">
        <v>22750</v>
      </c>
      <c r="P94" s="45">
        <f t="shared" si="15"/>
        <v>15111606.509999998</v>
      </c>
      <c r="Q94" s="45">
        <f t="shared" si="16"/>
        <v>16622767</v>
      </c>
    </row>
    <row r="95" spans="1:17" x14ac:dyDescent="0.25">
      <c r="A95" s="38" t="s">
        <v>3</v>
      </c>
      <c r="B95" s="38"/>
      <c r="C95" s="38"/>
      <c r="D95" s="38"/>
      <c r="E95" s="18">
        <f t="shared" ref="E95:H95" si="21">SUM(E2:E94)</f>
        <v>51382.687359999996</v>
      </c>
      <c r="F95" s="18">
        <f t="shared" si="21"/>
        <v>1878.9023999999995</v>
      </c>
      <c r="G95" s="17">
        <f t="shared" si="21"/>
        <v>53261.589760000039</v>
      </c>
      <c r="H95" s="17">
        <f t="shared" si="21"/>
        <v>58587.74873600003</v>
      </c>
      <c r="I95" s="48"/>
      <c r="J95" s="49">
        <f>SUM(J2:J94)</f>
        <v>1156211880</v>
      </c>
      <c r="K95" s="49">
        <f>SUM(K2:K94)</f>
        <v>1271833066</v>
      </c>
      <c r="L95" s="46"/>
      <c r="M95" s="50">
        <f>SUM(M2:M94)</f>
        <v>159784769.27999985</v>
      </c>
      <c r="P95" s="37">
        <f t="shared" ref="P95:Q95" si="22">SUM(P2:P94)</f>
        <v>1181042880.2383997</v>
      </c>
      <c r="Q95" s="37">
        <f t="shared" si="22"/>
        <v>1299147167</v>
      </c>
    </row>
  </sheetData>
  <mergeCells count="1">
    <mergeCell ref="A95:D9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1AC22-3A07-4A03-B179-8F4896E6E1D6}">
  <dimension ref="A1:O95"/>
  <sheetViews>
    <sheetView tabSelected="1" zoomScale="145" zoomScaleNormal="145" workbookViewId="0">
      <selection activeCell="K2" sqref="K2"/>
    </sheetView>
  </sheetViews>
  <sheetFormatPr defaultRowHeight="15" x14ac:dyDescent="0.25"/>
  <cols>
    <col min="1" max="1" width="4" style="8" customWidth="1"/>
    <col min="2" max="3" width="5.140625" style="9" customWidth="1"/>
    <col min="4" max="4" width="6.140625" style="9" customWidth="1"/>
    <col min="5" max="6" width="7.140625" style="10" customWidth="1"/>
    <col min="7" max="7" width="6.42578125" customWidth="1"/>
    <col min="8" max="8" width="5.28515625" customWidth="1"/>
    <col min="9" max="9" width="7.140625" style="1" customWidth="1"/>
    <col min="10" max="10" width="15.28515625" style="1" customWidth="1"/>
    <col min="11" max="11" width="14.42578125" style="1" customWidth="1"/>
    <col min="12" max="12" width="7.7109375" style="1" customWidth="1"/>
    <col min="13" max="13" width="11.42578125" style="1" customWidth="1"/>
    <col min="15" max="15" width="10.42578125" bestFit="1" customWidth="1"/>
  </cols>
  <sheetData>
    <row r="1" spans="1:15" ht="63.75" customHeight="1" x14ac:dyDescent="0.25">
      <c r="A1" s="11" t="s">
        <v>1</v>
      </c>
      <c r="B1" s="12" t="s">
        <v>0</v>
      </c>
      <c r="C1" s="13" t="s">
        <v>2</v>
      </c>
      <c r="D1" s="13" t="s">
        <v>11</v>
      </c>
      <c r="E1" s="13" t="s">
        <v>18</v>
      </c>
      <c r="F1" s="13" t="s">
        <v>21</v>
      </c>
      <c r="G1" s="13" t="s">
        <v>22</v>
      </c>
      <c r="H1" s="13" t="s">
        <v>39</v>
      </c>
      <c r="I1" s="39" t="s">
        <v>40</v>
      </c>
      <c r="J1" s="40" t="s">
        <v>24</v>
      </c>
      <c r="K1" s="41" t="s">
        <v>25</v>
      </c>
      <c r="L1" s="42" t="s">
        <v>26</v>
      </c>
      <c r="M1" s="42" t="s">
        <v>27</v>
      </c>
    </row>
    <row r="2" spans="1:15" x14ac:dyDescent="0.25">
      <c r="A2" s="6">
        <v>1</v>
      </c>
      <c r="B2" s="5">
        <v>401</v>
      </c>
      <c r="C2" s="5">
        <v>4</v>
      </c>
      <c r="D2" s="5" t="s">
        <v>12</v>
      </c>
      <c r="E2" s="5">
        <f>ROUND(57.27*10.764,0)</f>
        <v>616</v>
      </c>
      <c r="F2" s="5">
        <f>ROUND(2.75*10.764,0)</f>
        <v>30</v>
      </c>
      <c r="G2" s="5">
        <f>F2+E2</f>
        <v>646</v>
      </c>
      <c r="H2" s="5">
        <f>G2*1.1</f>
        <v>710.6</v>
      </c>
      <c r="I2" s="43">
        <v>21000</v>
      </c>
      <c r="J2" s="44">
        <f>ROUND(E2*I2,0)</f>
        <v>12936000</v>
      </c>
      <c r="K2" s="45">
        <f>ROUND(J2*1.1,0)</f>
        <v>14229600</v>
      </c>
      <c r="L2" s="46">
        <f t="shared" ref="L2:L65" si="0">MROUND((K2*0.025/12),500)</f>
        <v>29500</v>
      </c>
      <c r="M2" s="47">
        <f>G2*3000</f>
        <v>1938000</v>
      </c>
      <c r="O2" s="37">
        <f>J2/G2</f>
        <v>20024.767801857586</v>
      </c>
    </row>
    <row r="3" spans="1:15" x14ac:dyDescent="0.25">
      <c r="A3" s="6">
        <v>2</v>
      </c>
      <c r="B3" s="5">
        <v>402</v>
      </c>
      <c r="C3" s="5">
        <v>4</v>
      </c>
      <c r="D3" s="5" t="s">
        <v>17</v>
      </c>
      <c r="E3" s="5">
        <f>41.29*10.764</f>
        <v>444.44555999999994</v>
      </c>
      <c r="F3" s="5">
        <v>0</v>
      </c>
      <c r="G3" s="5">
        <f t="shared" ref="G3:G66" si="1">F3+E3</f>
        <v>444.44555999999994</v>
      </c>
      <c r="H3" s="5">
        <f t="shared" ref="H3:H66" si="2">G3*1.1</f>
        <v>488.89011599999998</v>
      </c>
      <c r="I3" s="43">
        <f>I2</f>
        <v>21000</v>
      </c>
      <c r="J3" s="44">
        <f t="shared" ref="J3:J66" si="3">ROUND(E3*I3,0)</f>
        <v>9333357</v>
      </c>
      <c r="K3" s="45">
        <f t="shared" ref="K3:K66" si="4">ROUND(J3*1.1,0)</f>
        <v>10266693</v>
      </c>
      <c r="L3" s="46">
        <f t="shared" si="0"/>
        <v>21500</v>
      </c>
      <c r="M3" s="47">
        <f t="shared" ref="M3:M66" si="5">G3*3000</f>
        <v>1333336.68</v>
      </c>
    </row>
    <row r="4" spans="1:15" x14ac:dyDescent="0.25">
      <c r="A4" s="6">
        <v>3</v>
      </c>
      <c r="B4" s="5">
        <v>403</v>
      </c>
      <c r="C4" s="5">
        <v>4</v>
      </c>
      <c r="D4" s="5" t="s">
        <v>17</v>
      </c>
      <c r="E4" s="5">
        <f>39.98*10.764</f>
        <v>430.34471999999994</v>
      </c>
      <c r="F4" s="5">
        <v>0</v>
      </c>
      <c r="G4" s="5">
        <f t="shared" si="1"/>
        <v>430.34471999999994</v>
      </c>
      <c r="H4" s="5">
        <f t="shared" si="2"/>
        <v>473.37919199999999</v>
      </c>
      <c r="I4" s="43">
        <f>I3</f>
        <v>21000</v>
      </c>
      <c r="J4" s="44">
        <f t="shared" si="3"/>
        <v>9037239</v>
      </c>
      <c r="K4" s="45">
        <f t="shared" si="4"/>
        <v>9940963</v>
      </c>
      <c r="L4" s="46">
        <f t="shared" si="0"/>
        <v>20500</v>
      </c>
      <c r="M4" s="47">
        <f t="shared" si="5"/>
        <v>1291034.1599999999</v>
      </c>
    </row>
    <row r="5" spans="1:15" x14ac:dyDescent="0.25">
      <c r="A5" s="6">
        <v>4</v>
      </c>
      <c r="B5" s="5">
        <v>404</v>
      </c>
      <c r="C5" s="5">
        <v>4</v>
      </c>
      <c r="D5" s="5" t="s">
        <v>12</v>
      </c>
      <c r="E5" s="5">
        <f>58.51*10.764</f>
        <v>629.80163999999991</v>
      </c>
      <c r="F5" s="5">
        <f>3.2*10.764</f>
        <v>34.444800000000001</v>
      </c>
      <c r="G5" s="5">
        <f t="shared" si="1"/>
        <v>664.24643999999989</v>
      </c>
      <c r="H5" s="5">
        <f t="shared" si="2"/>
        <v>730.67108399999995</v>
      </c>
      <c r="I5" s="43">
        <f>I4</f>
        <v>21000</v>
      </c>
      <c r="J5" s="44">
        <f t="shared" si="3"/>
        <v>13225834</v>
      </c>
      <c r="K5" s="45">
        <f t="shared" si="4"/>
        <v>14548417</v>
      </c>
      <c r="L5" s="46">
        <f t="shared" si="0"/>
        <v>30500</v>
      </c>
      <c r="M5" s="47">
        <f t="shared" si="5"/>
        <v>1992739.3199999996</v>
      </c>
    </row>
    <row r="6" spans="1:15" x14ac:dyDescent="0.25">
      <c r="A6" s="6">
        <v>5</v>
      </c>
      <c r="B6" s="5">
        <v>405</v>
      </c>
      <c r="C6" s="5">
        <v>4</v>
      </c>
      <c r="D6" s="5" t="s">
        <v>12</v>
      </c>
      <c r="E6" s="5">
        <f>58.51*10.764</f>
        <v>629.80163999999991</v>
      </c>
      <c r="F6" s="5">
        <f>3.2*10.764</f>
        <v>34.444800000000001</v>
      </c>
      <c r="G6" s="5">
        <f t="shared" si="1"/>
        <v>664.24643999999989</v>
      </c>
      <c r="H6" s="5">
        <f t="shared" si="2"/>
        <v>730.67108399999995</v>
      </c>
      <c r="I6" s="43">
        <f>I5</f>
        <v>21000</v>
      </c>
      <c r="J6" s="44">
        <f t="shared" si="3"/>
        <v>13225834</v>
      </c>
      <c r="K6" s="45">
        <f t="shared" si="4"/>
        <v>14548417</v>
      </c>
      <c r="L6" s="46">
        <f t="shared" si="0"/>
        <v>30500</v>
      </c>
      <c r="M6" s="47">
        <f t="shared" si="5"/>
        <v>1992739.3199999996</v>
      </c>
    </row>
    <row r="7" spans="1:15" x14ac:dyDescent="0.25">
      <c r="A7" s="6">
        <v>6</v>
      </c>
      <c r="B7" s="5">
        <v>501</v>
      </c>
      <c r="C7" s="5">
        <v>5</v>
      </c>
      <c r="D7" s="5" t="s">
        <v>12</v>
      </c>
      <c r="E7" s="5">
        <f>ROUND(57.27*10.764,0)</f>
        <v>616</v>
      </c>
      <c r="F7" s="5">
        <f>ROUND(2.75*10.764,0)</f>
        <v>30</v>
      </c>
      <c r="G7" s="5">
        <f t="shared" si="1"/>
        <v>646</v>
      </c>
      <c r="H7" s="5">
        <f t="shared" si="2"/>
        <v>710.6</v>
      </c>
      <c r="I7" s="43">
        <f>I6+80</f>
        <v>21080</v>
      </c>
      <c r="J7" s="44">
        <f t="shared" si="3"/>
        <v>12985280</v>
      </c>
      <c r="K7" s="45">
        <f t="shared" si="4"/>
        <v>14283808</v>
      </c>
      <c r="L7" s="46">
        <f t="shared" si="0"/>
        <v>30000</v>
      </c>
      <c r="M7" s="47">
        <f t="shared" si="5"/>
        <v>1938000</v>
      </c>
    </row>
    <row r="8" spans="1:15" x14ac:dyDescent="0.25">
      <c r="A8" s="6">
        <v>7</v>
      </c>
      <c r="B8" s="5">
        <v>502</v>
      </c>
      <c r="C8" s="5">
        <v>5</v>
      </c>
      <c r="D8" s="5" t="s">
        <v>17</v>
      </c>
      <c r="E8" s="5">
        <f>41.29*10.764</f>
        <v>444.44555999999994</v>
      </c>
      <c r="F8" s="5">
        <v>0</v>
      </c>
      <c r="G8" s="5">
        <f t="shared" si="1"/>
        <v>444.44555999999994</v>
      </c>
      <c r="H8" s="5">
        <f t="shared" si="2"/>
        <v>488.89011599999998</v>
      </c>
      <c r="I8" s="43">
        <f>I7</f>
        <v>21080</v>
      </c>
      <c r="J8" s="44">
        <f t="shared" si="3"/>
        <v>9368912</v>
      </c>
      <c r="K8" s="45">
        <f t="shared" si="4"/>
        <v>10305803</v>
      </c>
      <c r="L8" s="46">
        <f t="shared" si="0"/>
        <v>21500</v>
      </c>
      <c r="M8" s="47">
        <f t="shared" si="5"/>
        <v>1333336.68</v>
      </c>
    </row>
    <row r="9" spans="1:15" x14ac:dyDescent="0.25">
      <c r="A9" s="6">
        <v>8</v>
      </c>
      <c r="B9" s="5">
        <v>503</v>
      </c>
      <c r="C9" s="5">
        <v>5</v>
      </c>
      <c r="D9" s="5" t="s">
        <v>17</v>
      </c>
      <c r="E9" s="5">
        <f>39.98*10.764</f>
        <v>430.34471999999994</v>
      </c>
      <c r="F9" s="5">
        <v>0</v>
      </c>
      <c r="G9" s="5">
        <f t="shared" si="1"/>
        <v>430.34471999999994</v>
      </c>
      <c r="H9" s="5">
        <f t="shared" si="2"/>
        <v>473.37919199999999</v>
      </c>
      <c r="I9" s="43">
        <f>I7</f>
        <v>21080</v>
      </c>
      <c r="J9" s="44">
        <f t="shared" si="3"/>
        <v>9071667</v>
      </c>
      <c r="K9" s="45">
        <f t="shared" si="4"/>
        <v>9978834</v>
      </c>
      <c r="L9" s="46">
        <f t="shared" si="0"/>
        <v>21000</v>
      </c>
      <c r="M9" s="47">
        <f t="shared" si="5"/>
        <v>1291034.1599999999</v>
      </c>
    </row>
    <row r="10" spans="1:15" x14ac:dyDescent="0.25">
      <c r="A10" s="6">
        <v>9</v>
      </c>
      <c r="B10" s="5">
        <v>504</v>
      </c>
      <c r="C10" s="5">
        <v>5</v>
      </c>
      <c r="D10" s="5" t="s">
        <v>12</v>
      </c>
      <c r="E10" s="5">
        <f>58.51*10.764</f>
        <v>629.80163999999991</v>
      </c>
      <c r="F10" s="5">
        <f>3.2*10.764</f>
        <v>34.444800000000001</v>
      </c>
      <c r="G10" s="5">
        <f t="shared" si="1"/>
        <v>664.24643999999989</v>
      </c>
      <c r="H10" s="5">
        <f t="shared" si="2"/>
        <v>730.67108399999995</v>
      </c>
      <c r="I10" s="43">
        <f>I7</f>
        <v>21080</v>
      </c>
      <c r="J10" s="44">
        <f t="shared" si="3"/>
        <v>13276219</v>
      </c>
      <c r="K10" s="45">
        <f t="shared" si="4"/>
        <v>14603841</v>
      </c>
      <c r="L10" s="46">
        <f t="shared" si="0"/>
        <v>30500</v>
      </c>
      <c r="M10" s="47">
        <f t="shared" si="5"/>
        <v>1992739.3199999996</v>
      </c>
    </row>
    <row r="11" spans="1:15" x14ac:dyDescent="0.25">
      <c r="A11" s="6">
        <v>10</v>
      </c>
      <c r="B11" s="5">
        <v>505</v>
      </c>
      <c r="C11" s="5">
        <v>5</v>
      </c>
      <c r="D11" s="5" t="s">
        <v>12</v>
      </c>
      <c r="E11" s="5">
        <f>58.51*10.764</f>
        <v>629.80163999999991</v>
      </c>
      <c r="F11" s="5">
        <f>3.2*10.764</f>
        <v>34.444800000000001</v>
      </c>
      <c r="G11" s="5">
        <f t="shared" si="1"/>
        <v>664.24643999999989</v>
      </c>
      <c r="H11" s="5">
        <f t="shared" si="2"/>
        <v>730.67108399999995</v>
      </c>
      <c r="I11" s="43">
        <f>I7</f>
        <v>21080</v>
      </c>
      <c r="J11" s="44">
        <f t="shared" si="3"/>
        <v>13276219</v>
      </c>
      <c r="K11" s="45">
        <f t="shared" si="4"/>
        <v>14603841</v>
      </c>
      <c r="L11" s="46">
        <f t="shared" si="0"/>
        <v>30500</v>
      </c>
      <c r="M11" s="47">
        <f t="shared" si="5"/>
        <v>1992739.3199999996</v>
      </c>
    </row>
    <row r="12" spans="1:15" x14ac:dyDescent="0.25">
      <c r="A12" s="6">
        <v>11</v>
      </c>
      <c r="B12" s="5">
        <v>601</v>
      </c>
      <c r="C12" s="5">
        <v>6</v>
      </c>
      <c r="D12" s="5" t="s">
        <v>12</v>
      </c>
      <c r="E12" s="5">
        <f>ROUND(57.27*10.764,0)</f>
        <v>616</v>
      </c>
      <c r="F12" s="5">
        <f>ROUND(2.75*10.764,0)</f>
        <v>30</v>
      </c>
      <c r="G12" s="5">
        <f t="shared" si="1"/>
        <v>646</v>
      </c>
      <c r="H12" s="5">
        <f t="shared" si="2"/>
        <v>710.6</v>
      </c>
      <c r="I12" s="43">
        <f>I11+80</f>
        <v>21160</v>
      </c>
      <c r="J12" s="44">
        <f t="shared" si="3"/>
        <v>13034560</v>
      </c>
      <c r="K12" s="45">
        <f t="shared" si="4"/>
        <v>14338016</v>
      </c>
      <c r="L12" s="46">
        <f t="shared" si="0"/>
        <v>30000</v>
      </c>
      <c r="M12" s="47">
        <f t="shared" si="5"/>
        <v>1938000</v>
      </c>
    </row>
    <row r="13" spans="1:15" x14ac:dyDescent="0.25">
      <c r="A13" s="6">
        <v>12</v>
      </c>
      <c r="B13" s="5">
        <v>602</v>
      </c>
      <c r="C13" s="5">
        <v>6</v>
      </c>
      <c r="D13" s="5" t="s">
        <v>17</v>
      </c>
      <c r="E13" s="5">
        <f>41.29*10.764</f>
        <v>444.44555999999994</v>
      </c>
      <c r="F13" s="5">
        <v>0</v>
      </c>
      <c r="G13" s="5">
        <f t="shared" si="1"/>
        <v>444.44555999999994</v>
      </c>
      <c r="H13" s="5">
        <f t="shared" si="2"/>
        <v>488.89011599999998</v>
      </c>
      <c r="I13" s="43">
        <f>I12</f>
        <v>21160</v>
      </c>
      <c r="J13" s="44">
        <f t="shared" si="3"/>
        <v>9404468</v>
      </c>
      <c r="K13" s="45">
        <f t="shared" si="4"/>
        <v>10344915</v>
      </c>
      <c r="L13" s="46">
        <f t="shared" si="0"/>
        <v>21500</v>
      </c>
      <c r="M13" s="47">
        <f t="shared" si="5"/>
        <v>1333336.68</v>
      </c>
    </row>
    <row r="14" spans="1:15" x14ac:dyDescent="0.25">
      <c r="A14" s="6">
        <v>13</v>
      </c>
      <c r="B14" s="5">
        <v>603</v>
      </c>
      <c r="C14" s="5">
        <v>6</v>
      </c>
      <c r="D14" s="5" t="s">
        <v>17</v>
      </c>
      <c r="E14" s="5">
        <f>39.98*10.764</f>
        <v>430.34471999999994</v>
      </c>
      <c r="F14" s="5">
        <v>0</v>
      </c>
      <c r="G14" s="5">
        <f t="shared" si="1"/>
        <v>430.34471999999994</v>
      </c>
      <c r="H14" s="5">
        <f t="shared" si="2"/>
        <v>473.37919199999999</v>
      </c>
      <c r="I14" s="43">
        <f>I12</f>
        <v>21160</v>
      </c>
      <c r="J14" s="44">
        <f t="shared" si="3"/>
        <v>9106094</v>
      </c>
      <c r="K14" s="45">
        <f t="shared" si="4"/>
        <v>10016703</v>
      </c>
      <c r="L14" s="46">
        <f t="shared" si="0"/>
        <v>21000</v>
      </c>
      <c r="M14" s="47">
        <f t="shared" si="5"/>
        <v>1291034.1599999999</v>
      </c>
    </row>
    <row r="15" spans="1:15" x14ac:dyDescent="0.25">
      <c r="A15" s="6">
        <v>14</v>
      </c>
      <c r="B15" s="5">
        <v>604</v>
      </c>
      <c r="C15" s="5">
        <v>6</v>
      </c>
      <c r="D15" s="5" t="s">
        <v>12</v>
      </c>
      <c r="E15" s="5">
        <f>58.51*10.764</f>
        <v>629.80163999999991</v>
      </c>
      <c r="F15" s="5">
        <f>3.2*10.764</f>
        <v>34.444800000000001</v>
      </c>
      <c r="G15" s="5">
        <f t="shared" si="1"/>
        <v>664.24643999999989</v>
      </c>
      <c r="H15" s="5">
        <f t="shared" si="2"/>
        <v>730.67108399999995</v>
      </c>
      <c r="I15" s="43">
        <f>I12</f>
        <v>21160</v>
      </c>
      <c r="J15" s="44">
        <f t="shared" si="3"/>
        <v>13326603</v>
      </c>
      <c r="K15" s="45">
        <f t="shared" si="4"/>
        <v>14659263</v>
      </c>
      <c r="L15" s="46">
        <f t="shared" si="0"/>
        <v>30500</v>
      </c>
      <c r="M15" s="47">
        <f t="shared" si="5"/>
        <v>1992739.3199999996</v>
      </c>
    </row>
    <row r="16" spans="1:15" x14ac:dyDescent="0.25">
      <c r="A16" s="6">
        <v>15</v>
      </c>
      <c r="B16" s="5">
        <v>605</v>
      </c>
      <c r="C16" s="5">
        <v>6</v>
      </c>
      <c r="D16" s="5" t="s">
        <v>12</v>
      </c>
      <c r="E16" s="5">
        <f>58.51*10.764</f>
        <v>629.80163999999991</v>
      </c>
      <c r="F16" s="5">
        <f>3.2*10.764</f>
        <v>34.444800000000001</v>
      </c>
      <c r="G16" s="5">
        <f t="shared" si="1"/>
        <v>664.24643999999989</v>
      </c>
      <c r="H16" s="5">
        <f t="shared" si="2"/>
        <v>730.67108399999995</v>
      </c>
      <c r="I16" s="43">
        <f>I12</f>
        <v>21160</v>
      </c>
      <c r="J16" s="44">
        <f t="shared" si="3"/>
        <v>13326603</v>
      </c>
      <c r="K16" s="45">
        <f t="shared" si="4"/>
        <v>14659263</v>
      </c>
      <c r="L16" s="46">
        <f t="shared" si="0"/>
        <v>30500</v>
      </c>
      <c r="M16" s="47">
        <f t="shared" si="5"/>
        <v>1992739.3199999996</v>
      </c>
    </row>
    <row r="17" spans="1:13" x14ac:dyDescent="0.25">
      <c r="A17" s="6">
        <v>16</v>
      </c>
      <c r="B17" s="5">
        <v>701</v>
      </c>
      <c r="C17" s="5">
        <v>7</v>
      </c>
      <c r="D17" s="5" t="s">
        <v>12</v>
      </c>
      <c r="E17" s="5">
        <f>ROUND(57.27*10.764,0)</f>
        <v>616</v>
      </c>
      <c r="F17" s="5">
        <f>ROUND(2.75*10.764,0)</f>
        <v>30</v>
      </c>
      <c r="G17" s="5">
        <f t="shared" si="1"/>
        <v>646</v>
      </c>
      <c r="H17" s="5">
        <f t="shared" si="2"/>
        <v>710.6</v>
      </c>
      <c r="I17" s="43">
        <f>I16+80</f>
        <v>21240</v>
      </c>
      <c r="J17" s="44">
        <f t="shared" si="3"/>
        <v>13083840</v>
      </c>
      <c r="K17" s="45">
        <f t="shared" si="4"/>
        <v>14392224</v>
      </c>
      <c r="L17" s="46">
        <f t="shared" si="0"/>
        <v>30000</v>
      </c>
      <c r="M17" s="47">
        <f t="shared" si="5"/>
        <v>1938000</v>
      </c>
    </row>
    <row r="18" spans="1:13" x14ac:dyDescent="0.25">
      <c r="A18" s="6">
        <v>17</v>
      </c>
      <c r="B18" s="5">
        <v>702</v>
      </c>
      <c r="C18" s="5">
        <v>7</v>
      </c>
      <c r="D18" s="5" t="s">
        <v>17</v>
      </c>
      <c r="E18" s="5">
        <f>41.29*10.764</f>
        <v>444.44555999999994</v>
      </c>
      <c r="F18" s="5">
        <v>0</v>
      </c>
      <c r="G18" s="5">
        <f t="shared" si="1"/>
        <v>444.44555999999994</v>
      </c>
      <c r="H18" s="5">
        <f t="shared" si="2"/>
        <v>488.89011599999998</v>
      </c>
      <c r="I18" s="43">
        <f>I17</f>
        <v>21240</v>
      </c>
      <c r="J18" s="44">
        <f t="shared" si="3"/>
        <v>9440024</v>
      </c>
      <c r="K18" s="45">
        <f t="shared" si="4"/>
        <v>10384026</v>
      </c>
      <c r="L18" s="46">
        <f t="shared" si="0"/>
        <v>21500</v>
      </c>
      <c r="M18" s="47">
        <f t="shared" si="5"/>
        <v>1333336.68</v>
      </c>
    </row>
    <row r="19" spans="1:13" x14ac:dyDescent="0.25">
      <c r="A19" s="6">
        <v>18</v>
      </c>
      <c r="B19" s="5">
        <v>703</v>
      </c>
      <c r="C19" s="5">
        <v>7</v>
      </c>
      <c r="D19" s="5" t="s">
        <v>17</v>
      </c>
      <c r="E19" s="5">
        <f>39.98*10.764</f>
        <v>430.34471999999994</v>
      </c>
      <c r="F19" s="5">
        <v>0</v>
      </c>
      <c r="G19" s="5">
        <f t="shared" si="1"/>
        <v>430.34471999999994</v>
      </c>
      <c r="H19" s="5">
        <f t="shared" si="2"/>
        <v>473.37919199999999</v>
      </c>
      <c r="I19" s="43">
        <f>I17</f>
        <v>21240</v>
      </c>
      <c r="J19" s="44">
        <f t="shared" si="3"/>
        <v>9140522</v>
      </c>
      <c r="K19" s="45">
        <f t="shared" si="4"/>
        <v>10054574</v>
      </c>
      <c r="L19" s="46">
        <f t="shared" si="0"/>
        <v>21000</v>
      </c>
      <c r="M19" s="47">
        <f t="shared" si="5"/>
        <v>1291034.1599999999</v>
      </c>
    </row>
    <row r="20" spans="1:13" x14ac:dyDescent="0.25">
      <c r="A20" s="6">
        <v>19</v>
      </c>
      <c r="B20" s="5">
        <v>704</v>
      </c>
      <c r="C20" s="5">
        <v>7</v>
      </c>
      <c r="D20" s="5" t="s">
        <v>12</v>
      </c>
      <c r="E20" s="5">
        <f>58.51*10.764</f>
        <v>629.80163999999991</v>
      </c>
      <c r="F20" s="5">
        <f>3.2*10.764</f>
        <v>34.444800000000001</v>
      </c>
      <c r="G20" s="5">
        <f t="shared" si="1"/>
        <v>664.24643999999989</v>
      </c>
      <c r="H20" s="5">
        <f t="shared" si="2"/>
        <v>730.67108399999995</v>
      </c>
      <c r="I20" s="43">
        <f>I17</f>
        <v>21240</v>
      </c>
      <c r="J20" s="44">
        <f t="shared" si="3"/>
        <v>13376987</v>
      </c>
      <c r="K20" s="45">
        <f t="shared" si="4"/>
        <v>14714686</v>
      </c>
      <c r="L20" s="46">
        <f t="shared" si="0"/>
        <v>30500</v>
      </c>
      <c r="M20" s="47">
        <f t="shared" si="5"/>
        <v>1992739.3199999996</v>
      </c>
    </row>
    <row r="21" spans="1:13" x14ac:dyDescent="0.25">
      <c r="A21" s="6">
        <v>20</v>
      </c>
      <c r="B21" s="5">
        <v>705</v>
      </c>
      <c r="C21" s="5">
        <v>7</v>
      </c>
      <c r="D21" s="5" t="s">
        <v>12</v>
      </c>
      <c r="E21" s="5">
        <f>58.51*10.764</f>
        <v>629.80163999999991</v>
      </c>
      <c r="F21" s="5">
        <f>3.2*10.764</f>
        <v>34.444800000000001</v>
      </c>
      <c r="G21" s="5">
        <f t="shared" si="1"/>
        <v>664.24643999999989</v>
      </c>
      <c r="H21" s="5">
        <f t="shared" si="2"/>
        <v>730.67108399999995</v>
      </c>
      <c r="I21" s="43">
        <f>I17</f>
        <v>21240</v>
      </c>
      <c r="J21" s="44">
        <f t="shared" si="3"/>
        <v>13376987</v>
      </c>
      <c r="K21" s="45">
        <f t="shared" si="4"/>
        <v>14714686</v>
      </c>
      <c r="L21" s="46">
        <f t="shared" si="0"/>
        <v>30500</v>
      </c>
      <c r="M21" s="47">
        <f t="shared" si="5"/>
        <v>1992739.3199999996</v>
      </c>
    </row>
    <row r="22" spans="1:13" x14ac:dyDescent="0.25">
      <c r="A22" s="6">
        <v>21</v>
      </c>
      <c r="B22" s="5">
        <v>801</v>
      </c>
      <c r="C22" s="5">
        <v>8</v>
      </c>
      <c r="D22" s="5" t="s">
        <v>12</v>
      </c>
      <c r="E22" s="5">
        <f>ROUND(57.27*10.764,0)</f>
        <v>616</v>
      </c>
      <c r="F22" s="5">
        <f>ROUND(2.75*10.764,0)</f>
        <v>30</v>
      </c>
      <c r="G22" s="5">
        <f t="shared" si="1"/>
        <v>646</v>
      </c>
      <c r="H22" s="5">
        <f t="shared" si="2"/>
        <v>710.6</v>
      </c>
      <c r="I22" s="43">
        <f>I21+80</f>
        <v>21320</v>
      </c>
      <c r="J22" s="44">
        <f t="shared" si="3"/>
        <v>13133120</v>
      </c>
      <c r="K22" s="45">
        <f t="shared" si="4"/>
        <v>14446432</v>
      </c>
      <c r="L22" s="46">
        <f t="shared" si="0"/>
        <v>30000</v>
      </c>
      <c r="M22" s="47">
        <f t="shared" si="5"/>
        <v>1938000</v>
      </c>
    </row>
    <row r="23" spans="1:13" x14ac:dyDescent="0.25">
      <c r="A23" s="6">
        <v>22</v>
      </c>
      <c r="B23" s="5">
        <v>802</v>
      </c>
      <c r="C23" s="5">
        <v>8</v>
      </c>
      <c r="D23" s="5" t="s">
        <v>17</v>
      </c>
      <c r="E23" s="5">
        <f>41.29*10.764</f>
        <v>444.44555999999994</v>
      </c>
      <c r="F23" s="5">
        <v>0</v>
      </c>
      <c r="G23" s="5">
        <f t="shared" si="1"/>
        <v>444.44555999999994</v>
      </c>
      <c r="H23" s="5">
        <f t="shared" si="2"/>
        <v>488.89011599999998</v>
      </c>
      <c r="I23" s="43">
        <f>I22</f>
        <v>21320</v>
      </c>
      <c r="J23" s="44">
        <f t="shared" si="3"/>
        <v>9475579</v>
      </c>
      <c r="K23" s="45">
        <f t="shared" si="4"/>
        <v>10423137</v>
      </c>
      <c r="L23" s="46">
        <f t="shared" si="0"/>
        <v>21500</v>
      </c>
      <c r="M23" s="47">
        <f t="shared" si="5"/>
        <v>1333336.68</v>
      </c>
    </row>
    <row r="24" spans="1:13" x14ac:dyDescent="0.25">
      <c r="A24" s="6">
        <v>23</v>
      </c>
      <c r="B24" s="5">
        <v>803</v>
      </c>
      <c r="C24" s="5">
        <v>8</v>
      </c>
      <c r="D24" s="5" t="s">
        <v>17</v>
      </c>
      <c r="E24" s="5">
        <f>39.98*10.764</f>
        <v>430.34471999999994</v>
      </c>
      <c r="F24" s="5">
        <v>0</v>
      </c>
      <c r="G24" s="5">
        <f t="shared" si="1"/>
        <v>430.34471999999994</v>
      </c>
      <c r="H24" s="5">
        <f t="shared" si="2"/>
        <v>473.37919199999999</v>
      </c>
      <c r="I24" s="43">
        <f>I22</f>
        <v>21320</v>
      </c>
      <c r="J24" s="44">
        <f t="shared" si="3"/>
        <v>9174949</v>
      </c>
      <c r="K24" s="45">
        <f t="shared" si="4"/>
        <v>10092444</v>
      </c>
      <c r="L24" s="46">
        <f t="shared" si="0"/>
        <v>21000</v>
      </c>
      <c r="M24" s="47">
        <f t="shared" si="5"/>
        <v>1291034.1599999999</v>
      </c>
    </row>
    <row r="25" spans="1:13" x14ac:dyDescent="0.25">
      <c r="A25" s="6">
        <v>24</v>
      </c>
      <c r="B25" s="5">
        <v>804</v>
      </c>
      <c r="C25" s="5">
        <v>8</v>
      </c>
      <c r="D25" s="5" t="s">
        <v>12</v>
      </c>
      <c r="E25" s="5">
        <f>58.51*10.764</f>
        <v>629.80163999999991</v>
      </c>
      <c r="F25" s="5">
        <f>3.2*10.764</f>
        <v>34.444800000000001</v>
      </c>
      <c r="G25" s="5">
        <f t="shared" si="1"/>
        <v>664.24643999999989</v>
      </c>
      <c r="H25" s="5">
        <f t="shared" si="2"/>
        <v>730.67108399999995</v>
      </c>
      <c r="I25" s="43">
        <f>I22</f>
        <v>21320</v>
      </c>
      <c r="J25" s="44">
        <f t="shared" si="3"/>
        <v>13427371</v>
      </c>
      <c r="K25" s="45">
        <f t="shared" si="4"/>
        <v>14770108</v>
      </c>
      <c r="L25" s="46">
        <f t="shared" si="0"/>
        <v>31000</v>
      </c>
      <c r="M25" s="47">
        <f t="shared" si="5"/>
        <v>1992739.3199999996</v>
      </c>
    </row>
    <row r="26" spans="1:13" x14ac:dyDescent="0.25">
      <c r="A26" s="6">
        <v>25</v>
      </c>
      <c r="B26" s="5">
        <v>805</v>
      </c>
      <c r="C26" s="5">
        <v>8</v>
      </c>
      <c r="D26" s="5" t="s">
        <v>12</v>
      </c>
      <c r="E26" s="5">
        <f>58.51*10.764</f>
        <v>629.80163999999991</v>
      </c>
      <c r="F26" s="5">
        <f>3.2*10.764</f>
        <v>34.444800000000001</v>
      </c>
      <c r="G26" s="5">
        <f t="shared" si="1"/>
        <v>664.24643999999989</v>
      </c>
      <c r="H26" s="5">
        <f t="shared" si="2"/>
        <v>730.67108399999995</v>
      </c>
      <c r="I26" s="43">
        <f>I22</f>
        <v>21320</v>
      </c>
      <c r="J26" s="44">
        <f t="shared" si="3"/>
        <v>13427371</v>
      </c>
      <c r="K26" s="45">
        <f t="shared" si="4"/>
        <v>14770108</v>
      </c>
      <c r="L26" s="46">
        <f t="shared" si="0"/>
        <v>31000</v>
      </c>
      <c r="M26" s="47">
        <f t="shared" si="5"/>
        <v>1992739.3199999996</v>
      </c>
    </row>
    <row r="27" spans="1:13" x14ac:dyDescent="0.25">
      <c r="A27" s="6">
        <v>26</v>
      </c>
      <c r="B27" s="5">
        <v>901</v>
      </c>
      <c r="C27" s="5">
        <v>9</v>
      </c>
      <c r="D27" s="5" t="s">
        <v>12</v>
      </c>
      <c r="E27" s="5">
        <f>ROUND(57.27*10.764,0)</f>
        <v>616</v>
      </c>
      <c r="F27" s="5">
        <f>ROUND(2.75*10.764,0)</f>
        <v>30</v>
      </c>
      <c r="G27" s="5">
        <f t="shared" si="1"/>
        <v>646</v>
      </c>
      <c r="H27" s="5">
        <f t="shared" si="2"/>
        <v>710.6</v>
      </c>
      <c r="I27" s="43">
        <f>I26+80</f>
        <v>21400</v>
      </c>
      <c r="J27" s="44">
        <f t="shared" si="3"/>
        <v>13182400</v>
      </c>
      <c r="K27" s="45">
        <f t="shared" si="4"/>
        <v>14500640</v>
      </c>
      <c r="L27" s="46">
        <f t="shared" si="0"/>
        <v>30000</v>
      </c>
      <c r="M27" s="47">
        <f t="shared" si="5"/>
        <v>1938000</v>
      </c>
    </row>
    <row r="28" spans="1:13" x14ac:dyDescent="0.25">
      <c r="A28" s="6">
        <v>27</v>
      </c>
      <c r="B28" s="5">
        <v>902</v>
      </c>
      <c r="C28" s="5">
        <v>9</v>
      </c>
      <c r="D28" s="5" t="s">
        <v>17</v>
      </c>
      <c r="E28" s="5">
        <f>41.29*10.764</f>
        <v>444.44555999999994</v>
      </c>
      <c r="F28" s="5">
        <v>0</v>
      </c>
      <c r="G28" s="5">
        <f t="shared" si="1"/>
        <v>444.44555999999994</v>
      </c>
      <c r="H28" s="5">
        <f t="shared" si="2"/>
        <v>488.89011599999998</v>
      </c>
      <c r="I28" s="43">
        <f>I27</f>
        <v>21400</v>
      </c>
      <c r="J28" s="44">
        <f t="shared" si="3"/>
        <v>9511135</v>
      </c>
      <c r="K28" s="45">
        <f t="shared" si="4"/>
        <v>10462249</v>
      </c>
      <c r="L28" s="46">
        <f t="shared" si="0"/>
        <v>22000</v>
      </c>
      <c r="M28" s="47">
        <f t="shared" si="5"/>
        <v>1333336.68</v>
      </c>
    </row>
    <row r="29" spans="1:13" x14ac:dyDescent="0.25">
      <c r="A29" s="6">
        <v>28</v>
      </c>
      <c r="B29" s="5">
        <v>903</v>
      </c>
      <c r="C29" s="5">
        <v>9</v>
      </c>
      <c r="D29" s="5" t="s">
        <v>17</v>
      </c>
      <c r="E29" s="5">
        <f>39.98*10.764</f>
        <v>430.34471999999994</v>
      </c>
      <c r="F29" s="5">
        <v>0</v>
      </c>
      <c r="G29" s="5">
        <f t="shared" si="1"/>
        <v>430.34471999999994</v>
      </c>
      <c r="H29" s="5">
        <f t="shared" si="2"/>
        <v>473.37919199999999</v>
      </c>
      <c r="I29" s="43">
        <f>I28</f>
        <v>21400</v>
      </c>
      <c r="J29" s="44">
        <f t="shared" si="3"/>
        <v>9209377</v>
      </c>
      <c r="K29" s="45">
        <f t="shared" si="4"/>
        <v>10130315</v>
      </c>
      <c r="L29" s="46">
        <f t="shared" si="0"/>
        <v>21000</v>
      </c>
      <c r="M29" s="47">
        <f t="shared" si="5"/>
        <v>1291034.1599999999</v>
      </c>
    </row>
    <row r="30" spans="1:13" x14ac:dyDescent="0.25">
      <c r="A30" s="6">
        <v>29</v>
      </c>
      <c r="B30" s="5">
        <v>904</v>
      </c>
      <c r="C30" s="5">
        <v>9</v>
      </c>
      <c r="D30" s="5" t="s">
        <v>12</v>
      </c>
      <c r="E30" s="5">
        <f>58.51*10.764</f>
        <v>629.80163999999991</v>
      </c>
      <c r="F30" s="5">
        <f>3.2*10.764</f>
        <v>34.444800000000001</v>
      </c>
      <c r="G30" s="5">
        <f t="shared" si="1"/>
        <v>664.24643999999989</v>
      </c>
      <c r="H30" s="5">
        <f t="shared" si="2"/>
        <v>730.67108399999995</v>
      </c>
      <c r="I30" s="43">
        <f>I29</f>
        <v>21400</v>
      </c>
      <c r="J30" s="44">
        <f t="shared" si="3"/>
        <v>13477755</v>
      </c>
      <c r="K30" s="45">
        <f t="shared" si="4"/>
        <v>14825531</v>
      </c>
      <c r="L30" s="46">
        <f t="shared" si="0"/>
        <v>31000</v>
      </c>
      <c r="M30" s="47">
        <f t="shared" si="5"/>
        <v>1992739.3199999996</v>
      </c>
    </row>
    <row r="31" spans="1:13" x14ac:dyDescent="0.25">
      <c r="A31" s="6">
        <v>30</v>
      </c>
      <c r="B31" s="5">
        <v>905</v>
      </c>
      <c r="C31" s="5">
        <v>9</v>
      </c>
      <c r="D31" s="5" t="s">
        <v>12</v>
      </c>
      <c r="E31" s="5">
        <f>58.51*10.764</f>
        <v>629.80163999999991</v>
      </c>
      <c r="F31" s="5">
        <f>3.2*10.764</f>
        <v>34.444800000000001</v>
      </c>
      <c r="G31" s="5">
        <f t="shared" si="1"/>
        <v>664.24643999999989</v>
      </c>
      <c r="H31" s="5">
        <f t="shared" si="2"/>
        <v>730.67108399999995</v>
      </c>
      <c r="I31" s="43">
        <f>I27</f>
        <v>21400</v>
      </c>
      <c r="J31" s="44">
        <f t="shared" si="3"/>
        <v>13477755</v>
      </c>
      <c r="K31" s="45">
        <f t="shared" si="4"/>
        <v>14825531</v>
      </c>
      <c r="L31" s="46">
        <f t="shared" si="0"/>
        <v>31000</v>
      </c>
      <c r="M31" s="47">
        <f t="shared" si="5"/>
        <v>1992739.3199999996</v>
      </c>
    </row>
    <row r="32" spans="1:13" x14ac:dyDescent="0.25">
      <c r="A32" s="6">
        <v>31</v>
      </c>
      <c r="B32" s="5">
        <v>1001</v>
      </c>
      <c r="C32" s="5">
        <v>10</v>
      </c>
      <c r="D32" s="5" t="s">
        <v>12</v>
      </c>
      <c r="E32" s="5">
        <f>ROUND(57.27*10.764,0)</f>
        <v>616</v>
      </c>
      <c r="F32" s="5">
        <f>ROUND(2.75*10.764,0)</f>
        <v>30</v>
      </c>
      <c r="G32" s="5">
        <f t="shared" si="1"/>
        <v>646</v>
      </c>
      <c r="H32" s="5">
        <f t="shared" si="2"/>
        <v>710.6</v>
      </c>
      <c r="I32" s="43">
        <f>I31+80</f>
        <v>21480</v>
      </c>
      <c r="J32" s="44">
        <f t="shared" si="3"/>
        <v>13231680</v>
      </c>
      <c r="K32" s="45">
        <f t="shared" si="4"/>
        <v>14554848</v>
      </c>
      <c r="L32" s="46">
        <f t="shared" si="0"/>
        <v>30500</v>
      </c>
      <c r="M32" s="47">
        <f t="shared" si="5"/>
        <v>1938000</v>
      </c>
    </row>
    <row r="33" spans="1:13" x14ac:dyDescent="0.25">
      <c r="A33" s="6">
        <v>32</v>
      </c>
      <c r="B33" s="5">
        <v>1002</v>
      </c>
      <c r="C33" s="5">
        <v>10</v>
      </c>
      <c r="D33" s="5" t="s">
        <v>17</v>
      </c>
      <c r="E33" s="5">
        <f>41.29*10.764</f>
        <v>444.44555999999994</v>
      </c>
      <c r="F33" s="5">
        <v>0</v>
      </c>
      <c r="G33" s="5">
        <f t="shared" si="1"/>
        <v>444.44555999999994</v>
      </c>
      <c r="H33" s="5">
        <f t="shared" si="2"/>
        <v>488.89011599999998</v>
      </c>
      <c r="I33" s="43">
        <f t="shared" ref="I33:I55" si="6">I32</f>
        <v>21480</v>
      </c>
      <c r="J33" s="44">
        <f t="shared" si="3"/>
        <v>9546691</v>
      </c>
      <c r="K33" s="45">
        <f t="shared" si="4"/>
        <v>10501360</v>
      </c>
      <c r="L33" s="46">
        <f t="shared" si="0"/>
        <v>22000</v>
      </c>
      <c r="M33" s="47">
        <f t="shared" si="5"/>
        <v>1333336.68</v>
      </c>
    </row>
    <row r="34" spans="1:13" x14ac:dyDescent="0.25">
      <c r="A34" s="6">
        <v>33</v>
      </c>
      <c r="B34" s="5">
        <v>1003</v>
      </c>
      <c r="C34" s="5">
        <v>10</v>
      </c>
      <c r="D34" s="5" t="s">
        <v>17</v>
      </c>
      <c r="E34" s="5">
        <f>39.98*10.764</f>
        <v>430.34471999999994</v>
      </c>
      <c r="F34" s="5">
        <v>0</v>
      </c>
      <c r="G34" s="5">
        <f t="shared" si="1"/>
        <v>430.34471999999994</v>
      </c>
      <c r="H34" s="5">
        <f t="shared" si="2"/>
        <v>473.37919199999999</v>
      </c>
      <c r="I34" s="43">
        <f>I32</f>
        <v>21480</v>
      </c>
      <c r="J34" s="44">
        <f t="shared" si="3"/>
        <v>9243805</v>
      </c>
      <c r="K34" s="45">
        <f t="shared" si="4"/>
        <v>10168186</v>
      </c>
      <c r="L34" s="46">
        <f t="shared" si="0"/>
        <v>21000</v>
      </c>
      <c r="M34" s="47">
        <f t="shared" si="5"/>
        <v>1291034.1599999999</v>
      </c>
    </row>
    <row r="35" spans="1:13" x14ac:dyDescent="0.25">
      <c r="A35" s="6">
        <v>34</v>
      </c>
      <c r="B35" s="5">
        <v>1004</v>
      </c>
      <c r="C35" s="5">
        <v>10</v>
      </c>
      <c r="D35" s="5" t="s">
        <v>12</v>
      </c>
      <c r="E35" s="5">
        <f>58.51*10.764</f>
        <v>629.80163999999991</v>
      </c>
      <c r="F35" s="5">
        <f>3.2*10.764</f>
        <v>34.444800000000001</v>
      </c>
      <c r="G35" s="5">
        <f t="shared" si="1"/>
        <v>664.24643999999989</v>
      </c>
      <c r="H35" s="5">
        <f t="shared" si="2"/>
        <v>730.67108399999995</v>
      </c>
      <c r="I35" s="43">
        <f t="shared" si="6"/>
        <v>21480</v>
      </c>
      <c r="J35" s="44">
        <f t="shared" si="3"/>
        <v>13528139</v>
      </c>
      <c r="K35" s="45">
        <f t="shared" si="4"/>
        <v>14880953</v>
      </c>
      <c r="L35" s="46">
        <f t="shared" si="0"/>
        <v>31000</v>
      </c>
      <c r="M35" s="47">
        <f t="shared" si="5"/>
        <v>1992739.3199999996</v>
      </c>
    </row>
    <row r="36" spans="1:13" x14ac:dyDescent="0.25">
      <c r="A36" s="6">
        <v>35</v>
      </c>
      <c r="B36" s="5">
        <v>1005</v>
      </c>
      <c r="C36" s="5">
        <v>10</v>
      </c>
      <c r="D36" s="5" t="s">
        <v>12</v>
      </c>
      <c r="E36" s="5">
        <f>58.51*10.764</f>
        <v>629.80163999999991</v>
      </c>
      <c r="F36" s="5">
        <f>3.2*10.764</f>
        <v>34.444800000000001</v>
      </c>
      <c r="G36" s="5">
        <f t="shared" si="1"/>
        <v>664.24643999999989</v>
      </c>
      <c r="H36" s="5">
        <f t="shared" si="2"/>
        <v>730.67108399999995</v>
      </c>
      <c r="I36" s="43">
        <f t="shared" si="6"/>
        <v>21480</v>
      </c>
      <c r="J36" s="44">
        <f t="shared" si="3"/>
        <v>13528139</v>
      </c>
      <c r="K36" s="45">
        <f t="shared" si="4"/>
        <v>14880953</v>
      </c>
      <c r="L36" s="46">
        <f t="shared" si="0"/>
        <v>31000</v>
      </c>
      <c r="M36" s="47">
        <f t="shared" si="5"/>
        <v>1992739.3199999996</v>
      </c>
    </row>
    <row r="37" spans="1:13" x14ac:dyDescent="0.25">
      <c r="A37" s="6">
        <v>36</v>
      </c>
      <c r="B37" s="5">
        <v>1101</v>
      </c>
      <c r="C37" s="5">
        <v>11</v>
      </c>
      <c r="D37" s="5" t="s">
        <v>12</v>
      </c>
      <c r="E37" s="5">
        <f>ROUND(57.27*10.764,0)</f>
        <v>616</v>
      </c>
      <c r="F37" s="5">
        <f>ROUND(2.75*10.764,0)</f>
        <v>30</v>
      </c>
      <c r="G37" s="5">
        <f t="shared" si="1"/>
        <v>646</v>
      </c>
      <c r="H37" s="5">
        <f t="shared" si="2"/>
        <v>710.6</v>
      </c>
      <c r="I37" s="43">
        <f>I36+80</f>
        <v>21560</v>
      </c>
      <c r="J37" s="44">
        <f t="shared" si="3"/>
        <v>13280960</v>
      </c>
      <c r="K37" s="45">
        <f t="shared" si="4"/>
        <v>14609056</v>
      </c>
      <c r="L37" s="46">
        <f t="shared" si="0"/>
        <v>30500</v>
      </c>
      <c r="M37" s="47">
        <f t="shared" si="5"/>
        <v>1938000</v>
      </c>
    </row>
    <row r="38" spans="1:13" x14ac:dyDescent="0.25">
      <c r="A38" s="6">
        <v>37</v>
      </c>
      <c r="B38" s="5">
        <v>1102</v>
      </c>
      <c r="C38" s="5">
        <v>11</v>
      </c>
      <c r="D38" s="5" t="s">
        <v>17</v>
      </c>
      <c r="E38" s="5">
        <f>41.29*10.764</f>
        <v>444.44555999999994</v>
      </c>
      <c r="F38" s="5">
        <v>0</v>
      </c>
      <c r="G38" s="5">
        <f t="shared" si="1"/>
        <v>444.44555999999994</v>
      </c>
      <c r="H38" s="5">
        <f t="shared" si="2"/>
        <v>488.89011599999998</v>
      </c>
      <c r="I38" s="43">
        <f t="shared" si="6"/>
        <v>21560</v>
      </c>
      <c r="J38" s="44">
        <f t="shared" si="3"/>
        <v>9582246</v>
      </c>
      <c r="K38" s="45">
        <f t="shared" si="4"/>
        <v>10540471</v>
      </c>
      <c r="L38" s="46">
        <f t="shared" si="0"/>
        <v>22000</v>
      </c>
      <c r="M38" s="47">
        <f t="shared" si="5"/>
        <v>1333336.68</v>
      </c>
    </row>
    <row r="39" spans="1:13" x14ac:dyDescent="0.25">
      <c r="A39" s="6">
        <v>38</v>
      </c>
      <c r="B39" s="5">
        <v>1103</v>
      </c>
      <c r="C39" s="5">
        <v>11</v>
      </c>
      <c r="D39" s="5" t="s">
        <v>17</v>
      </c>
      <c r="E39" s="5">
        <f>39.98*10.764</f>
        <v>430.34471999999994</v>
      </c>
      <c r="F39" s="5">
        <v>0</v>
      </c>
      <c r="G39" s="5">
        <f t="shared" si="1"/>
        <v>430.34471999999994</v>
      </c>
      <c r="H39" s="5">
        <f t="shared" si="2"/>
        <v>473.37919199999999</v>
      </c>
      <c r="I39" s="43">
        <f>I37</f>
        <v>21560</v>
      </c>
      <c r="J39" s="44">
        <f t="shared" si="3"/>
        <v>9278232</v>
      </c>
      <c r="K39" s="45">
        <f t="shared" si="4"/>
        <v>10206055</v>
      </c>
      <c r="L39" s="46">
        <f t="shared" si="0"/>
        <v>21500</v>
      </c>
      <c r="M39" s="47">
        <f t="shared" si="5"/>
        <v>1291034.1599999999</v>
      </c>
    </row>
    <row r="40" spans="1:13" x14ac:dyDescent="0.25">
      <c r="A40" s="6">
        <v>39</v>
      </c>
      <c r="B40" s="5">
        <v>1104</v>
      </c>
      <c r="C40" s="5">
        <v>11</v>
      </c>
      <c r="D40" s="5" t="s">
        <v>12</v>
      </c>
      <c r="E40" s="5">
        <f>58.51*10.764</f>
        <v>629.80163999999991</v>
      </c>
      <c r="F40" s="5">
        <f>3.2*10.764</f>
        <v>34.444800000000001</v>
      </c>
      <c r="G40" s="5">
        <f t="shared" si="1"/>
        <v>664.24643999999989</v>
      </c>
      <c r="H40" s="5">
        <f t="shared" si="2"/>
        <v>730.67108399999995</v>
      </c>
      <c r="I40" s="43">
        <f t="shared" si="6"/>
        <v>21560</v>
      </c>
      <c r="J40" s="44">
        <f t="shared" si="3"/>
        <v>13578523</v>
      </c>
      <c r="K40" s="45">
        <f t="shared" si="4"/>
        <v>14936375</v>
      </c>
      <c r="L40" s="46">
        <f t="shared" si="0"/>
        <v>31000</v>
      </c>
      <c r="M40" s="47">
        <f t="shared" si="5"/>
        <v>1992739.3199999996</v>
      </c>
    </row>
    <row r="41" spans="1:13" x14ac:dyDescent="0.25">
      <c r="A41" s="6">
        <v>40</v>
      </c>
      <c r="B41" s="5">
        <v>1105</v>
      </c>
      <c r="C41" s="5">
        <v>11</v>
      </c>
      <c r="D41" s="5" t="s">
        <v>12</v>
      </c>
      <c r="E41" s="5">
        <f>58.51*10.764</f>
        <v>629.80163999999991</v>
      </c>
      <c r="F41" s="5">
        <f>3.2*10.764</f>
        <v>34.444800000000001</v>
      </c>
      <c r="G41" s="5">
        <f t="shared" si="1"/>
        <v>664.24643999999989</v>
      </c>
      <c r="H41" s="5">
        <f t="shared" si="2"/>
        <v>730.67108399999995</v>
      </c>
      <c r="I41" s="43">
        <f t="shared" si="6"/>
        <v>21560</v>
      </c>
      <c r="J41" s="44">
        <f t="shared" si="3"/>
        <v>13578523</v>
      </c>
      <c r="K41" s="45">
        <f t="shared" si="4"/>
        <v>14936375</v>
      </c>
      <c r="L41" s="46">
        <f t="shared" si="0"/>
        <v>31000</v>
      </c>
      <c r="M41" s="47">
        <f t="shared" si="5"/>
        <v>1992739.3199999996</v>
      </c>
    </row>
    <row r="42" spans="1:13" x14ac:dyDescent="0.25">
      <c r="A42" s="6">
        <v>41</v>
      </c>
      <c r="B42" s="5">
        <v>1201</v>
      </c>
      <c r="C42" s="5">
        <v>12</v>
      </c>
      <c r="D42" s="5" t="s">
        <v>12</v>
      </c>
      <c r="E42" s="5">
        <f>ROUND(57.27*10.764,0)</f>
        <v>616</v>
      </c>
      <c r="F42" s="5">
        <f>ROUND(2.75*10.764,0)</f>
        <v>30</v>
      </c>
      <c r="G42" s="5">
        <f t="shared" si="1"/>
        <v>646</v>
      </c>
      <c r="H42" s="5">
        <f t="shared" si="2"/>
        <v>710.6</v>
      </c>
      <c r="I42" s="43">
        <f>I41+80</f>
        <v>21640</v>
      </c>
      <c r="J42" s="44">
        <f t="shared" si="3"/>
        <v>13330240</v>
      </c>
      <c r="K42" s="45">
        <f t="shared" si="4"/>
        <v>14663264</v>
      </c>
      <c r="L42" s="46">
        <f t="shared" si="0"/>
        <v>30500</v>
      </c>
      <c r="M42" s="47">
        <f t="shared" si="5"/>
        <v>1938000</v>
      </c>
    </row>
    <row r="43" spans="1:13" x14ac:dyDescent="0.25">
      <c r="A43" s="6">
        <v>42</v>
      </c>
      <c r="B43" s="5">
        <v>1202</v>
      </c>
      <c r="C43" s="5">
        <v>12</v>
      </c>
      <c r="D43" s="5" t="s">
        <v>17</v>
      </c>
      <c r="E43" s="5">
        <f>41.29*10.764</f>
        <v>444.44555999999994</v>
      </c>
      <c r="F43" s="5">
        <v>0</v>
      </c>
      <c r="G43" s="5">
        <f t="shared" si="1"/>
        <v>444.44555999999994</v>
      </c>
      <c r="H43" s="5">
        <f t="shared" si="2"/>
        <v>488.89011599999998</v>
      </c>
      <c r="I43" s="43">
        <f t="shared" si="6"/>
        <v>21640</v>
      </c>
      <c r="J43" s="44">
        <f t="shared" si="3"/>
        <v>9617802</v>
      </c>
      <c r="K43" s="45">
        <f t="shared" si="4"/>
        <v>10579582</v>
      </c>
      <c r="L43" s="46">
        <f t="shared" si="0"/>
        <v>22000</v>
      </c>
      <c r="M43" s="47">
        <f t="shared" si="5"/>
        <v>1333336.68</v>
      </c>
    </row>
    <row r="44" spans="1:13" x14ac:dyDescent="0.25">
      <c r="A44" s="6">
        <v>43</v>
      </c>
      <c r="B44" s="5">
        <v>1203</v>
      </c>
      <c r="C44" s="5">
        <v>12</v>
      </c>
      <c r="D44" s="5" t="s">
        <v>17</v>
      </c>
      <c r="E44" s="5">
        <f>39.98*10.764</f>
        <v>430.34471999999994</v>
      </c>
      <c r="F44" s="5">
        <v>0</v>
      </c>
      <c r="G44" s="5">
        <f t="shared" si="1"/>
        <v>430.34471999999994</v>
      </c>
      <c r="H44" s="5">
        <f t="shared" si="2"/>
        <v>473.37919199999999</v>
      </c>
      <c r="I44" s="43">
        <f t="shared" si="6"/>
        <v>21640</v>
      </c>
      <c r="J44" s="44">
        <f t="shared" si="3"/>
        <v>9312660</v>
      </c>
      <c r="K44" s="45">
        <f t="shared" si="4"/>
        <v>10243926</v>
      </c>
      <c r="L44" s="46">
        <f t="shared" si="0"/>
        <v>21500</v>
      </c>
      <c r="M44" s="47">
        <f t="shared" si="5"/>
        <v>1291034.1599999999</v>
      </c>
    </row>
    <row r="45" spans="1:13" x14ac:dyDescent="0.25">
      <c r="A45" s="6">
        <v>44</v>
      </c>
      <c r="B45" s="5">
        <v>1204</v>
      </c>
      <c r="C45" s="5">
        <v>12</v>
      </c>
      <c r="D45" s="5" t="s">
        <v>12</v>
      </c>
      <c r="E45" s="5">
        <f>58.51*10.764</f>
        <v>629.80163999999991</v>
      </c>
      <c r="F45" s="5">
        <f>3.2*10.764</f>
        <v>34.444800000000001</v>
      </c>
      <c r="G45" s="5">
        <f t="shared" si="1"/>
        <v>664.24643999999989</v>
      </c>
      <c r="H45" s="5">
        <f t="shared" si="2"/>
        <v>730.67108399999995</v>
      </c>
      <c r="I45" s="43">
        <f>I42</f>
        <v>21640</v>
      </c>
      <c r="J45" s="44">
        <f t="shared" si="3"/>
        <v>13628907</v>
      </c>
      <c r="K45" s="45">
        <f t="shared" si="4"/>
        <v>14991798</v>
      </c>
      <c r="L45" s="46">
        <f t="shared" si="0"/>
        <v>31000</v>
      </c>
      <c r="M45" s="47">
        <f t="shared" si="5"/>
        <v>1992739.3199999996</v>
      </c>
    </row>
    <row r="46" spans="1:13" x14ac:dyDescent="0.25">
      <c r="A46" s="6">
        <v>45</v>
      </c>
      <c r="B46" s="5">
        <v>1205</v>
      </c>
      <c r="C46" s="5">
        <v>12</v>
      </c>
      <c r="D46" s="5" t="s">
        <v>12</v>
      </c>
      <c r="E46" s="5">
        <f>58.51*10.764</f>
        <v>629.80163999999991</v>
      </c>
      <c r="F46" s="5">
        <f>3.2*10.764</f>
        <v>34.444800000000001</v>
      </c>
      <c r="G46" s="5">
        <f t="shared" si="1"/>
        <v>664.24643999999989</v>
      </c>
      <c r="H46" s="5">
        <f t="shared" si="2"/>
        <v>730.67108399999995</v>
      </c>
      <c r="I46" s="43">
        <f t="shared" si="6"/>
        <v>21640</v>
      </c>
      <c r="J46" s="44">
        <f t="shared" si="3"/>
        <v>13628907</v>
      </c>
      <c r="K46" s="45">
        <f t="shared" si="4"/>
        <v>14991798</v>
      </c>
      <c r="L46" s="46">
        <f t="shared" si="0"/>
        <v>31000</v>
      </c>
      <c r="M46" s="47">
        <f t="shared" si="5"/>
        <v>1992739.3199999996</v>
      </c>
    </row>
    <row r="47" spans="1:13" x14ac:dyDescent="0.25">
      <c r="A47" s="6">
        <v>46</v>
      </c>
      <c r="B47" s="5">
        <v>1301</v>
      </c>
      <c r="C47" s="5">
        <v>13</v>
      </c>
      <c r="D47" s="5" t="s">
        <v>12</v>
      </c>
      <c r="E47" s="5">
        <f>ROUND(57.27*10.764,0)</f>
        <v>616</v>
      </c>
      <c r="F47" s="5">
        <f>ROUND(2.75*10.764,0)</f>
        <v>30</v>
      </c>
      <c r="G47" s="5">
        <f t="shared" si="1"/>
        <v>646</v>
      </c>
      <c r="H47" s="5">
        <f t="shared" si="2"/>
        <v>710.6</v>
      </c>
      <c r="I47" s="43">
        <f>I46+80</f>
        <v>21720</v>
      </c>
      <c r="J47" s="44">
        <f t="shared" si="3"/>
        <v>13379520</v>
      </c>
      <c r="K47" s="45">
        <f t="shared" si="4"/>
        <v>14717472</v>
      </c>
      <c r="L47" s="46">
        <f t="shared" si="0"/>
        <v>30500</v>
      </c>
      <c r="M47" s="47">
        <f t="shared" si="5"/>
        <v>1938000</v>
      </c>
    </row>
    <row r="48" spans="1:13" x14ac:dyDescent="0.25">
      <c r="A48" s="6">
        <v>47</v>
      </c>
      <c r="B48" s="5">
        <v>1302</v>
      </c>
      <c r="C48" s="5">
        <v>13</v>
      </c>
      <c r="D48" s="5" t="s">
        <v>17</v>
      </c>
      <c r="E48" s="5">
        <f>41.29*10.764</f>
        <v>444.44555999999994</v>
      </c>
      <c r="F48" s="5">
        <v>0</v>
      </c>
      <c r="G48" s="5">
        <f t="shared" si="1"/>
        <v>444.44555999999994</v>
      </c>
      <c r="H48" s="5">
        <f t="shared" si="2"/>
        <v>488.89011599999998</v>
      </c>
      <c r="I48" s="43">
        <f>I47</f>
        <v>21720</v>
      </c>
      <c r="J48" s="44">
        <f t="shared" si="3"/>
        <v>9653358</v>
      </c>
      <c r="K48" s="45">
        <f t="shared" si="4"/>
        <v>10618694</v>
      </c>
      <c r="L48" s="46">
        <f t="shared" si="0"/>
        <v>22000</v>
      </c>
      <c r="M48" s="47">
        <f t="shared" si="5"/>
        <v>1333336.68</v>
      </c>
    </row>
    <row r="49" spans="1:13" x14ac:dyDescent="0.25">
      <c r="A49" s="6">
        <v>48</v>
      </c>
      <c r="B49" s="5">
        <v>1303</v>
      </c>
      <c r="C49" s="5">
        <v>13</v>
      </c>
      <c r="D49" s="5" t="s">
        <v>17</v>
      </c>
      <c r="E49" s="5">
        <f>39.98*10.764</f>
        <v>430.34471999999994</v>
      </c>
      <c r="F49" s="5">
        <v>0</v>
      </c>
      <c r="G49" s="5">
        <f t="shared" si="1"/>
        <v>430.34471999999994</v>
      </c>
      <c r="H49" s="5">
        <f t="shared" si="2"/>
        <v>473.37919199999999</v>
      </c>
      <c r="I49" s="43">
        <f t="shared" si="6"/>
        <v>21720</v>
      </c>
      <c r="J49" s="44">
        <f t="shared" si="3"/>
        <v>9347087</v>
      </c>
      <c r="K49" s="45">
        <f t="shared" si="4"/>
        <v>10281796</v>
      </c>
      <c r="L49" s="46">
        <f t="shared" si="0"/>
        <v>21500</v>
      </c>
      <c r="M49" s="47">
        <f t="shared" si="5"/>
        <v>1291034.1599999999</v>
      </c>
    </row>
    <row r="50" spans="1:13" x14ac:dyDescent="0.25">
      <c r="A50" s="6">
        <v>49</v>
      </c>
      <c r="B50" s="5">
        <v>1304</v>
      </c>
      <c r="C50" s="5">
        <v>13</v>
      </c>
      <c r="D50" s="5" t="s">
        <v>12</v>
      </c>
      <c r="E50" s="5">
        <f>58.51*10.764</f>
        <v>629.80163999999991</v>
      </c>
      <c r="F50" s="5">
        <f>3.2*10.764</f>
        <v>34.444800000000001</v>
      </c>
      <c r="G50" s="5">
        <f t="shared" si="1"/>
        <v>664.24643999999989</v>
      </c>
      <c r="H50" s="5">
        <f t="shared" si="2"/>
        <v>730.67108399999995</v>
      </c>
      <c r="I50" s="43">
        <f t="shared" si="6"/>
        <v>21720</v>
      </c>
      <c r="J50" s="44">
        <f t="shared" si="3"/>
        <v>13679292</v>
      </c>
      <c r="K50" s="45">
        <f t="shared" si="4"/>
        <v>15047221</v>
      </c>
      <c r="L50" s="46">
        <f t="shared" si="0"/>
        <v>31500</v>
      </c>
      <c r="M50" s="47">
        <f t="shared" si="5"/>
        <v>1992739.3199999996</v>
      </c>
    </row>
    <row r="51" spans="1:13" x14ac:dyDescent="0.25">
      <c r="A51" s="6">
        <v>50</v>
      </c>
      <c r="B51" s="5">
        <v>1305</v>
      </c>
      <c r="C51" s="5">
        <v>13</v>
      </c>
      <c r="D51" s="5" t="s">
        <v>12</v>
      </c>
      <c r="E51" s="5">
        <f>58.51*10.764</f>
        <v>629.80163999999991</v>
      </c>
      <c r="F51" s="5">
        <f>3.2*10.764</f>
        <v>34.444800000000001</v>
      </c>
      <c r="G51" s="5">
        <f t="shared" si="1"/>
        <v>664.24643999999989</v>
      </c>
      <c r="H51" s="5">
        <f t="shared" si="2"/>
        <v>730.67108399999995</v>
      </c>
      <c r="I51" s="43">
        <f>I47</f>
        <v>21720</v>
      </c>
      <c r="J51" s="44">
        <f t="shared" si="3"/>
        <v>13679292</v>
      </c>
      <c r="K51" s="45">
        <f t="shared" si="4"/>
        <v>15047221</v>
      </c>
      <c r="L51" s="46">
        <f t="shared" si="0"/>
        <v>31500</v>
      </c>
      <c r="M51" s="47">
        <f t="shared" si="5"/>
        <v>1992739.3199999996</v>
      </c>
    </row>
    <row r="52" spans="1:13" x14ac:dyDescent="0.25">
      <c r="A52" s="6">
        <v>51</v>
      </c>
      <c r="B52" s="5">
        <v>1401</v>
      </c>
      <c r="C52" s="5">
        <v>14</v>
      </c>
      <c r="D52" s="5" t="s">
        <v>12</v>
      </c>
      <c r="E52" s="5">
        <f>ROUND(57.27*10.764,0)</f>
        <v>616</v>
      </c>
      <c r="F52" s="5">
        <f>ROUND(2.75*10.764,0)</f>
        <v>30</v>
      </c>
      <c r="G52" s="5">
        <f t="shared" si="1"/>
        <v>646</v>
      </c>
      <c r="H52" s="5">
        <f t="shared" si="2"/>
        <v>710.6</v>
      </c>
      <c r="I52" s="43">
        <f>I51+80</f>
        <v>21800</v>
      </c>
      <c r="J52" s="44">
        <f t="shared" si="3"/>
        <v>13428800</v>
      </c>
      <c r="K52" s="45">
        <f t="shared" si="4"/>
        <v>14771680</v>
      </c>
      <c r="L52" s="46">
        <f t="shared" si="0"/>
        <v>31000</v>
      </c>
      <c r="M52" s="47">
        <f t="shared" si="5"/>
        <v>1938000</v>
      </c>
    </row>
    <row r="53" spans="1:13" x14ac:dyDescent="0.25">
      <c r="A53" s="6">
        <v>52</v>
      </c>
      <c r="B53" s="5">
        <v>1402</v>
      </c>
      <c r="C53" s="5">
        <v>14</v>
      </c>
      <c r="D53" s="5" t="s">
        <v>17</v>
      </c>
      <c r="E53" s="5">
        <f>41.29*10.764</f>
        <v>444.44555999999994</v>
      </c>
      <c r="F53" s="5">
        <v>0</v>
      </c>
      <c r="G53" s="5">
        <f t="shared" si="1"/>
        <v>444.44555999999994</v>
      </c>
      <c r="H53" s="5">
        <f t="shared" si="2"/>
        <v>488.89011599999998</v>
      </c>
      <c r="I53" s="43">
        <f t="shared" si="6"/>
        <v>21800</v>
      </c>
      <c r="J53" s="44">
        <f t="shared" si="3"/>
        <v>9688913</v>
      </c>
      <c r="K53" s="45">
        <f t="shared" si="4"/>
        <v>10657804</v>
      </c>
      <c r="L53" s="46">
        <f t="shared" si="0"/>
        <v>22000</v>
      </c>
      <c r="M53" s="47">
        <f t="shared" si="5"/>
        <v>1333336.68</v>
      </c>
    </row>
    <row r="54" spans="1:13" x14ac:dyDescent="0.25">
      <c r="A54" s="6">
        <v>53</v>
      </c>
      <c r="B54" s="5">
        <v>1403</v>
      </c>
      <c r="C54" s="5">
        <v>14</v>
      </c>
      <c r="D54" s="5" t="s">
        <v>17</v>
      </c>
      <c r="E54" s="5">
        <f>39.98*10.764</f>
        <v>430.34471999999994</v>
      </c>
      <c r="F54" s="5">
        <v>0</v>
      </c>
      <c r="G54" s="5">
        <f t="shared" si="1"/>
        <v>430.34471999999994</v>
      </c>
      <c r="H54" s="5">
        <f t="shared" si="2"/>
        <v>473.37919199999999</v>
      </c>
      <c r="I54" s="43">
        <f>I53</f>
        <v>21800</v>
      </c>
      <c r="J54" s="44">
        <f t="shared" si="3"/>
        <v>9381515</v>
      </c>
      <c r="K54" s="45">
        <f t="shared" si="4"/>
        <v>10319667</v>
      </c>
      <c r="L54" s="46">
        <f t="shared" si="0"/>
        <v>21500</v>
      </c>
      <c r="M54" s="47">
        <f t="shared" si="5"/>
        <v>1291034.1599999999</v>
      </c>
    </row>
    <row r="55" spans="1:13" x14ac:dyDescent="0.25">
      <c r="A55" s="6">
        <v>54</v>
      </c>
      <c r="B55" s="5">
        <v>1404</v>
      </c>
      <c r="C55" s="5">
        <v>14</v>
      </c>
      <c r="D55" s="5" t="s">
        <v>12</v>
      </c>
      <c r="E55" s="5">
        <f>58.51*10.764</f>
        <v>629.80163999999991</v>
      </c>
      <c r="F55" s="5">
        <f>3.2*10.764</f>
        <v>34.444800000000001</v>
      </c>
      <c r="G55" s="5">
        <f t="shared" si="1"/>
        <v>664.24643999999989</v>
      </c>
      <c r="H55" s="5">
        <f t="shared" si="2"/>
        <v>730.67108399999995</v>
      </c>
      <c r="I55" s="43">
        <f t="shared" si="6"/>
        <v>21800</v>
      </c>
      <c r="J55" s="44">
        <f t="shared" si="3"/>
        <v>13729676</v>
      </c>
      <c r="K55" s="45">
        <f t="shared" si="4"/>
        <v>15102644</v>
      </c>
      <c r="L55" s="46">
        <f t="shared" si="0"/>
        <v>31500</v>
      </c>
      <c r="M55" s="47">
        <f t="shared" si="5"/>
        <v>1992739.3199999996</v>
      </c>
    </row>
    <row r="56" spans="1:13" x14ac:dyDescent="0.25">
      <c r="A56" s="6">
        <v>55</v>
      </c>
      <c r="B56" s="5">
        <v>1405</v>
      </c>
      <c r="C56" s="5">
        <v>14</v>
      </c>
      <c r="D56" s="5" t="s">
        <v>12</v>
      </c>
      <c r="E56" s="5">
        <f>58.51*10.764</f>
        <v>629.80163999999991</v>
      </c>
      <c r="F56" s="5">
        <f>3.2*10.764</f>
        <v>34.444800000000001</v>
      </c>
      <c r="G56" s="5">
        <f t="shared" si="1"/>
        <v>664.24643999999989</v>
      </c>
      <c r="H56" s="5">
        <f t="shared" si="2"/>
        <v>730.67108399999995</v>
      </c>
      <c r="I56" s="43">
        <f>I52</f>
        <v>21800</v>
      </c>
      <c r="J56" s="44">
        <f t="shared" si="3"/>
        <v>13729676</v>
      </c>
      <c r="K56" s="45">
        <f t="shared" si="4"/>
        <v>15102644</v>
      </c>
      <c r="L56" s="46">
        <f t="shared" si="0"/>
        <v>31500</v>
      </c>
      <c r="M56" s="47">
        <f t="shared" si="5"/>
        <v>1992739.3199999996</v>
      </c>
    </row>
    <row r="57" spans="1:13" x14ac:dyDescent="0.25">
      <c r="A57" s="6">
        <v>56</v>
      </c>
      <c r="B57" s="5">
        <v>1501</v>
      </c>
      <c r="C57" s="5">
        <v>15</v>
      </c>
      <c r="D57" s="5" t="s">
        <v>12</v>
      </c>
      <c r="E57" s="5">
        <f>ROUND(57.27*10.764,0)</f>
        <v>616</v>
      </c>
      <c r="F57" s="5">
        <f>ROUND(2.75*10.764,0)</f>
        <v>30</v>
      </c>
      <c r="G57" s="5">
        <f t="shared" si="1"/>
        <v>646</v>
      </c>
      <c r="H57" s="5">
        <f t="shared" si="2"/>
        <v>710.6</v>
      </c>
      <c r="I57" s="43">
        <f>I56+80</f>
        <v>21880</v>
      </c>
      <c r="J57" s="44">
        <f t="shared" si="3"/>
        <v>13478080</v>
      </c>
      <c r="K57" s="45">
        <f t="shared" si="4"/>
        <v>14825888</v>
      </c>
      <c r="L57" s="46">
        <f t="shared" si="0"/>
        <v>31000</v>
      </c>
      <c r="M57" s="47">
        <f t="shared" si="5"/>
        <v>1938000</v>
      </c>
    </row>
    <row r="58" spans="1:13" x14ac:dyDescent="0.25">
      <c r="A58" s="6">
        <v>57</v>
      </c>
      <c r="B58" s="5">
        <v>1502</v>
      </c>
      <c r="C58" s="5">
        <v>15</v>
      </c>
      <c r="D58" s="5" t="s">
        <v>17</v>
      </c>
      <c r="E58" s="5">
        <f>41.29*10.764</f>
        <v>444.44555999999994</v>
      </c>
      <c r="F58" s="5">
        <v>0</v>
      </c>
      <c r="G58" s="5">
        <f t="shared" si="1"/>
        <v>444.44555999999994</v>
      </c>
      <c r="H58" s="5">
        <f t="shared" si="2"/>
        <v>488.89011599999998</v>
      </c>
      <c r="I58" s="43">
        <f>I57</f>
        <v>21880</v>
      </c>
      <c r="J58" s="44">
        <f t="shared" si="3"/>
        <v>9724469</v>
      </c>
      <c r="K58" s="45">
        <f t="shared" si="4"/>
        <v>10696916</v>
      </c>
      <c r="L58" s="46">
        <f t="shared" si="0"/>
        <v>22500</v>
      </c>
      <c r="M58" s="47">
        <f t="shared" si="5"/>
        <v>1333336.68</v>
      </c>
    </row>
    <row r="59" spans="1:13" x14ac:dyDescent="0.25">
      <c r="A59" s="6">
        <v>58</v>
      </c>
      <c r="B59" s="5">
        <v>1503</v>
      </c>
      <c r="C59" s="5">
        <v>15</v>
      </c>
      <c r="D59" s="5" t="s">
        <v>17</v>
      </c>
      <c r="E59" s="5">
        <f>39.98*10.764</f>
        <v>430.34471999999994</v>
      </c>
      <c r="F59" s="5">
        <v>0</v>
      </c>
      <c r="G59" s="5">
        <f t="shared" si="1"/>
        <v>430.34471999999994</v>
      </c>
      <c r="H59" s="5">
        <f t="shared" si="2"/>
        <v>473.37919199999999</v>
      </c>
      <c r="I59" s="43">
        <f>I57</f>
        <v>21880</v>
      </c>
      <c r="J59" s="44">
        <f t="shared" si="3"/>
        <v>9415942</v>
      </c>
      <c r="K59" s="45">
        <f t="shared" si="4"/>
        <v>10357536</v>
      </c>
      <c r="L59" s="46">
        <f t="shared" si="0"/>
        <v>21500</v>
      </c>
      <c r="M59" s="47">
        <f t="shared" si="5"/>
        <v>1291034.1599999999</v>
      </c>
    </row>
    <row r="60" spans="1:13" x14ac:dyDescent="0.25">
      <c r="A60" s="6">
        <v>59</v>
      </c>
      <c r="B60" s="5">
        <v>1504</v>
      </c>
      <c r="C60" s="5">
        <v>15</v>
      </c>
      <c r="D60" s="5" t="s">
        <v>12</v>
      </c>
      <c r="E60" s="5">
        <f>58.51*10.764</f>
        <v>629.80163999999991</v>
      </c>
      <c r="F60" s="5">
        <f>3.2*10.764</f>
        <v>34.444800000000001</v>
      </c>
      <c r="G60" s="5">
        <f t="shared" si="1"/>
        <v>664.24643999999989</v>
      </c>
      <c r="H60" s="5">
        <f t="shared" si="2"/>
        <v>730.67108399999995</v>
      </c>
      <c r="I60" s="43">
        <f>I57</f>
        <v>21880</v>
      </c>
      <c r="J60" s="44">
        <f t="shared" si="3"/>
        <v>13780060</v>
      </c>
      <c r="K60" s="45">
        <f t="shared" si="4"/>
        <v>15158066</v>
      </c>
      <c r="L60" s="46">
        <f t="shared" si="0"/>
        <v>31500</v>
      </c>
      <c r="M60" s="47">
        <f t="shared" si="5"/>
        <v>1992739.3199999996</v>
      </c>
    </row>
    <row r="61" spans="1:13" x14ac:dyDescent="0.25">
      <c r="A61" s="6">
        <v>60</v>
      </c>
      <c r="B61" s="5">
        <v>1505</v>
      </c>
      <c r="C61" s="5">
        <v>15</v>
      </c>
      <c r="D61" s="5" t="s">
        <v>12</v>
      </c>
      <c r="E61" s="5">
        <f>58.51*10.764</f>
        <v>629.80163999999991</v>
      </c>
      <c r="F61" s="5">
        <f>3.2*10.764</f>
        <v>34.444800000000001</v>
      </c>
      <c r="G61" s="5">
        <f t="shared" si="1"/>
        <v>664.24643999999989</v>
      </c>
      <c r="H61" s="5">
        <f t="shared" si="2"/>
        <v>730.67108399999995</v>
      </c>
      <c r="I61" s="43">
        <f>I57</f>
        <v>21880</v>
      </c>
      <c r="J61" s="44">
        <f t="shared" si="3"/>
        <v>13780060</v>
      </c>
      <c r="K61" s="45">
        <f t="shared" si="4"/>
        <v>15158066</v>
      </c>
      <c r="L61" s="46">
        <f t="shared" si="0"/>
        <v>31500</v>
      </c>
      <c r="M61" s="47">
        <f t="shared" si="5"/>
        <v>1992739.3199999996</v>
      </c>
    </row>
    <row r="62" spans="1:13" x14ac:dyDescent="0.25">
      <c r="A62" s="6">
        <v>61</v>
      </c>
      <c r="B62" s="5">
        <v>1601</v>
      </c>
      <c r="C62" s="5">
        <v>16</v>
      </c>
      <c r="D62" s="5" t="s">
        <v>12</v>
      </c>
      <c r="E62" s="5">
        <f>ROUND(57.27*10.764,0)</f>
        <v>616</v>
      </c>
      <c r="F62" s="5">
        <f>ROUND(2.75*10.764,0)</f>
        <v>30</v>
      </c>
      <c r="G62" s="5">
        <f t="shared" si="1"/>
        <v>646</v>
      </c>
      <c r="H62" s="5">
        <f t="shared" si="2"/>
        <v>710.6</v>
      </c>
      <c r="I62" s="43">
        <f>I61+80</f>
        <v>21960</v>
      </c>
      <c r="J62" s="44">
        <f t="shared" si="3"/>
        <v>13527360</v>
      </c>
      <c r="K62" s="45">
        <f t="shared" si="4"/>
        <v>14880096</v>
      </c>
      <c r="L62" s="46">
        <f t="shared" si="0"/>
        <v>31000</v>
      </c>
      <c r="M62" s="47">
        <f t="shared" si="5"/>
        <v>1938000</v>
      </c>
    </row>
    <row r="63" spans="1:13" x14ac:dyDescent="0.25">
      <c r="A63" s="6">
        <v>62</v>
      </c>
      <c r="B63" s="5">
        <v>1602</v>
      </c>
      <c r="C63" s="5">
        <v>16</v>
      </c>
      <c r="D63" s="5" t="s">
        <v>17</v>
      </c>
      <c r="E63" s="5">
        <f>41.29*10.764</f>
        <v>444.44555999999994</v>
      </c>
      <c r="F63" s="5">
        <v>0</v>
      </c>
      <c r="G63" s="5">
        <f t="shared" si="1"/>
        <v>444.44555999999994</v>
      </c>
      <c r="H63" s="5">
        <f t="shared" si="2"/>
        <v>488.89011599999998</v>
      </c>
      <c r="I63" s="43">
        <f>I62</f>
        <v>21960</v>
      </c>
      <c r="J63" s="44">
        <f t="shared" si="3"/>
        <v>9760024</v>
      </c>
      <c r="K63" s="45">
        <f t="shared" si="4"/>
        <v>10736026</v>
      </c>
      <c r="L63" s="46">
        <f t="shared" si="0"/>
        <v>22500</v>
      </c>
      <c r="M63" s="47">
        <f t="shared" si="5"/>
        <v>1333336.68</v>
      </c>
    </row>
    <row r="64" spans="1:13" x14ac:dyDescent="0.25">
      <c r="A64" s="6">
        <v>63</v>
      </c>
      <c r="B64" s="5">
        <v>1603</v>
      </c>
      <c r="C64" s="5">
        <v>16</v>
      </c>
      <c r="D64" s="5" t="s">
        <v>17</v>
      </c>
      <c r="E64" s="5">
        <f>39.98*10.764</f>
        <v>430.34471999999994</v>
      </c>
      <c r="F64" s="5">
        <v>0</v>
      </c>
      <c r="G64" s="5">
        <f t="shared" si="1"/>
        <v>430.34471999999994</v>
      </c>
      <c r="H64" s="5">
        <f t="shared" si="2"/>
        <v>473.37919199999999</v>
      </c>
      <c r="I64" s="43">
        <f>I62</f>
        <v>21960</v>
      </c>
      <c r="J64" s="44">
        <f t="shared" si="3"/>
        <v>9450370</v>
      </c>
      <c r="K64" s="45">
        <f t="shared" si="4"/>
        <v>10395407</v>
      </c>
      <c r="L64" s="46">
        <f t="shared" si="0"/>
        <v>21500</v>
      </c>
      <c r="M64" s="47">
        <f t="shared" si="5"/>
        <v>1291034.1599999999</v>
      </c>
    </row>
    <row r="65" spans="1:13" x14ac:dyDescent="0.25">
      <c r="A65" s="6">
        <v>64</v>
      </c>
      <c r="B65" s="5">
        <v>1604</v>
      </c>
      <c r="C65" s="5">
        <v>16</v>
      </c>
      <c r="D65" s="5" t="s">
        <v>12</v>
      </c>
      <c r="E65" s="5">
        <f>58.51*10.764</f>
        <v>629.80163999999991</v>
      </c>
      <c r="F65" s="5">
        <f>3.2*10.764</f>
        <v>34.444800000000001</v>
      </c>
      <c r="G65" s="5">
        <f t="shared" si="1"/>
        <v>664.24643999999989</v>
      </c>
      <c r="H65" s="5">
        <f t="shared" si="2"/>
        <v>730.67108399999995</v>
      </c>
      <c r="I65" s="43">
        <f>I62</f>
        <v>21960</v>
      </c>
      <c r="J65" s="44">
        <f t="shared" si="3"/>
        <v>13830444</v>
      </c>
      <c r="K65" s="45">
        <f t="shared" si="4"/>
        <v>15213488</v>
      </c>
      <c r="L65" s="46">
        <f t="shared" si="0"/>
        <v>31500</v>
      </c>
      <c r="M65" s="47">
        <f t="shared" si="5"/>
        <v>1992739.3199999996</v>
      </c>
    </row>
    <row r="66" spans="1:13" x14ac:dyDescent="0.25">
      <c r="A66" s="6">
        <v>65</v>
      </c>
      <c r="B66" s="5">
        <v>1605</v>
      </c>
      <c r="C66" s="5">
        <v>16</v>
      </c>
      <c r="D66" s="5" t="s">
        <v>12</v>
      </c>
      <c r="E66" s="5">
        <f>58.51*10.764</f>
        <v>629.80163999999991</v>
      </c>
      <c r="F66" s="5">
        <f>3.2*10.764</f>
        <v>34.444800000000001</v>
      </c>
      <c r="G66" s="5">
        <f t="shared" si="1"/>
        <v>664.24643999999989</v>
      </c>
      <c r="H66" s="5">
        <f t="shared" si="2"/>
        <v>730.67108399999995</v>
      </c>
      <c r="I66" s="43">
        <f>I62</f>
        <v>21960</v>
      </c>
      <c r="J66" s="44">
        <f t="shared" si="3"/>
        <v>13830444</v>
      </c>
      <c r="K66" s="45">
        <f t="shared" si="4"/>
        <v>15213488</v>
      </c>
      <c r="L66" s="46">
        <f t="shared" ref="L66:L94" si="7">MROUND((K66*0.025/12),500)</f>
        <v>31500</v>
      </c>
      <c r="M66" s="47">
        <f t="shared" si="5"/>
        <v>1992739.3199999996</v>
      </c>
    </row>
    <row r="67" spans="1:13" x14ac:dyDescent="0.25">
      <c r="A67" s="6">
        <v>66</v>
      </c>
      <c r="B67" s="5">
        <v>1701</v>
      </c>
      <c r="C67" s="5">
        <v>17</v>
      </c>
      <c r="D67" s="5" t="s">
        <v>12</v>
      </c>
      <c r="E67" s="5">
        <f>ROUND(57.27*10.764,0)</f>
        <v>616</v>
      </c>
      <c r="F67" s="5">
        <f>ROUND(2.75*10.764,0)</f>
        <v>30</v>
      </c>
      <c r="G67" s="5">
        <f t="shared" ref="G67:G94" si="8">F67+E67</f>
        <v>646</v>
      </c>
      <c r="H67" s="5">
        <f t="shared" ref="H67:H94" si="9">G67*1.1</f>
        <v>710.6</v>
      </c>
      <c r="I67" s="43">
        <f>I66+80</f>
        <v>22040</v>
      </c>
      <c r="J67" s="44">
        <f t="shared" ref="J67:J94" si="10">ROUND(E67*I67,0)</f>
        <v>13576640</v>
      </c>
      <c r="K67" s="45">
        <f t="shared" ref="K67:K94" si="11">ROUND(J67*1.1,0)</f>
        <v>14934304</v>
      </c>
      <c r="L67" s="46">
        <f t="shared" si="7"/>
        <v>31000</v>
      </c>
      <c r="M67" s="47">
        <f t="shared" ref="M67:M94" si="12">G67*3000</f>
        <v>1938000</v>
      </c>
    </row>
    <row r="68" spans="1:13" x14ac:dyDescent="0.25">
      <c r="A68" s="6">
        <v>67</v>
      </c>
      <c r="B68" s="5">
        <v>1702</v>
      </c>
      <c r="C68" s="5">
        <v>17</v>
      </c>
      <c r="D68" s="5" t="s">
        <v>17</v>
      </c>
      <c r="E68" s="5">
        <f>41.29*10.764</f>
        <v>444.44555999999994</v>
      </c>
      <c r="F68" s="5">
        <v>0</v>
      </c>
      <c r="G68" s="5">
        <f t="shared" si="8"/>
        <v>444.44555999999994</v>
      </c>
      <c r="H68" s="5">
        <f t="shared" si="9"/>
        <v>488.89011599999998</v>
      </c>
      <c r="I68" s="43">
        <f>I67</f>
        <v>22040</v>
      </c>
      <c r="J68" s="44">
        <f t="shared" si="10"/>
        <v>9795580</v>
      </c>
      <c r="K68" s="45">
        <f t="shared" si="11"/>
        <v>10775138</v>
      </c>
      <c r="L68" s="46">
        <f t="shared" si="7"/>
        <v>22500</v>
      </c>
      <c r="M68" s="47">
        <f t="shared" si="12"/>
        <v>1333336.68</v>
      </c>
    </row>
    <row r="69" spans="1:13" x14ac:dyDescent="0.25">
      <c r="A69" s="6">
        <v>68</v>
      </c>
      <c r="B69" s="5">
        <v>1703</v>
      </c>
      <c r="C69" s="5">
        <v>17</v>
      </c>
      <c r="D69" s="5" t="s">
        <v>17</v>
      </c>
      <c r="E69" s="5">
        <f>39.98*10.764</f>
        <v>430.34471999999994</v>
      </c>
      <c r="F69" s="5">
        <v>0</v>
      </c>
      <c r="G69" s="5">
        <f t="shared" si="8"/>
        <v>430.34471999999994</v>
      </c>
      <c r="H69" s="5">
        <f t="shared" si="9"/>
        <v>473.37919199999999</v>
      </c>
      <c r="I69" s="43">
        <f>I67</f>
        <v>22040</v>
      </c>
      <c r="J69" s="44">
        <f t="shared" si="10"/>
        <v>9484798</v>
      </c>
      <c r="K69" s="45">
        <f t="shared" si="11"/>
        <v>10433278</v>
      </c>
      <c r="L69" s="46">
        <f t="shared" si="7"/>
        <v>21500</v>
      </c>
      <c r="M69" s="47">
        <f t="shared" si="12"/>
        <v>1291034.1599999999</v>
      </c>
    </row>
    <row r="70" spans="1:13" x14ac:dyDescent="0.25">
      <c r="A70" s="6">
        <v>69</v>
      </c>
      <c r="B70" s="5">
        <v>1704</v>
      </c>
      <c r="C70" s="5">
        <v>17</v>
      </c>
      <c r="D70" s="5" t="s">
        <v>12</v>
      </c>
      <c r="E70" s="5">
        <f>58.51*10.764</f>
        <v>629.80163999999991</v>
      </c>
      <c r="F70" s="5">
        <f>3.2*10.764</f>
        <v>34.444800000000001</v>
      </c>
      <c r="G70" s="5">
        <f t="shared" si="8"/>
        <v>664.24643999999989</v>
      </c>
      <c r="H70" s="5">
        <f t="shared" si="9"/>
        <v>730.67108399999995</v>
      </c>
      <c r="I70" s="43">
        <f>I67</f>
        <v>22040</v>
      </c>
      <c r="J70" s="44">
        <f t="shared" si="10"/>
        <v>13880828</v>
      </c>
      <c r="K70" s="45">
        <f t="shared" si="11"/>
        <v>15268911</v>
      </c>
      <c r="L70" s="46">
        <f t="shared" si="7"/>
        <v>32000</v>
      </c>
      <c r="M70" s="47">
        <f t="shared" si="12"/>
        <v>1992739.3199999996</v>
      </c>
    </row>
    <row r="71" spans="1:13" x14ac:dyDescent="0.25">
      <c r="A71" s="6">
        <v>70</v>
      </c>
      <c r="B71" s="5">
        <v>1705</v>
      </c>
      <c r="C71" s="5">
        <v>17</v>
      </c>
      <c r="D71" s="5" t="s">
        <v>12</v>
      </c>
      <c r="E71" s="5">
        <f>58.51*10.764</f>
        <v>629.80163999999991</v>
      </c>
      <c r="F71" s="5">
        <f>3.2*10.764</f>
        <v>34.444800000000001</v>
      </c>
      <c r="G71" s="5">
        <f t="shared" si="8"/>
        <v>664.24643999999989</v>
      </c>
      <c r="H71" s="5">
        <f t="shared" si="9"/>
        <v>730.67108399999995</v>
      </c>
      <c r="I71" s="43">
        <f>I67</f>
        <v>22040</v>
      </c>
      <c r="J71" s="44">
        <f t="shared" si="10"/>
        <v>13880828</v>
      </c>
      <c r="K71" s="45">
        <f t="shared" si="11"/>
        <v>15268911</v>
      </c>
      <c r="L71" s="46">
        <f t="shared" si="7"/>
        <v>32000</v>
      </c>
      <c r="M71" s="47">
        <f t="shared" si="12"/>
        <v>1992739.3199999996</v>
      </c>
    </row>
    <row r="72" spans="1:13" x14ac:dyDescent="0.25">
      <c r="A72" s="6">
        <v>71</v>
      </c>
      <c r="B72" s="5">
        <v>1801</v>
      </c>
      <c r="C72" s="5">
        <v>18</v>
      </c>
      <c r="D72" s="5" t="s">
        <v>12</v>
      </c>
      <c r="E72" s="5">
        <f>ROUND(57.27*10.764,0)</f>
        <v>616</v>
      </c>
      <c r="F72" s="5">
        <f>ROUND(2.75*10.764,0)</f>
        <v>30</v>
      </c>
      <c r="G72" s="5">
        <f t="shared" si="8"/>
        <v>646</v>
      </c>
      <c r="H72" s="5">
        <f t="shared" si="9"/>
        <v>710.6</v>
      </c>
      <c r="I72" s="43">
        <f>I71+80</f>
        <v>22120</v>
      </c>
      <c r="J72" s="44">
        <f t="shared" si="10"/>
        <v>13625920</v>
      </c>
      <c r="K72" s="45">
        <f t="shared" si="11"/>
        <v>14988512</v>
      </c>
      <c r="L72" s="46">
        <f t="shared" si="7"/>
        <v>31000</v>
      </c>
      <c r="M72" s="47">
        <f t="shared" si="12"/>
        <v>1938000</v>
      </c>
    </row>
    <row r="73" spans="1:13" x14ac:dyDescent="0.25">
      <c r="A73" s="6">
        <v>72</v>
      </c>
      <c r="B73" s="5">
        <v>1802</v>
      </c>
      <c r="C73" s="5">
        <v>18</v>
      </c>
      <c r="D73" s="5" t="s">
        <v>17</v>
      </c>
      <c r="E73" s="5">
        <f>41.29*10.764</f>
        <v>444.44555999999994</v>
      </c>
      <c r="F73" s="5">
        <v>0</v>
      </c>
      <c r="G73" s="5">
        <f t="shared" si="8"/>
        <v>444.44555999999994</v>
      </c>
      <c r="H73" s="5">
        <f t="shared" si="9"/>
        <v>488.89011599999998</v>
      </c>
      <c r="I73" s="43">
        <f>I72</f>
        <v>22120</v>
      </c>
      <c r="J73" s="44">
        <f t="shared" si="10"/>
        <v>9831136</v>
      </c>
      <c r="K73" s="45">
        <f t="shared" si="11"/>
        <v>10814250</v>
      </c>
      <c r="L73" s="46">
        <f t="shared" si="7"/>
        <v>22500</v>
      </c>
      <c r="M73" s="47">
        <f t="shared" si="12"/>
        <v>1333336.68</v>
      </c>
    </row>
    <row r="74" spans="1:13" x14ac:dyDescent="0.25">
      <c r="A74" s="6">
        <v>73</v>
      </c>
      <c r="B74" s="5">
        <v>1803</v>
      </c>
      <c r="C74" s="5">
        <v>18</v>
      </c>
      <c r="D74" s="5" t="s">
        <v>17</v>
      </c>
      <c r="E74" s="5">
        <f>39.98*10.764</f>
        <v>430.34471999999994</v>
      </c>
      <c r="F74" s="5">
        <v>0</v>
      </c>
      <c r="G74" s="5">
        <f t="shared" si="8"/>
        <v>430.34471999999994</v>
      </c>
      <c r="H74" s="5">
        <f t="shared" si="9"/>
        <v>473.37919199999999</v>
      </c>
      <c r="I74" s="43">
        <f>I72</f>
        <v>22120</v>
      </c>
      <c r="J74" s="44">
        <f t="shared" si="10"/>
        <v>9519225</v>
      </c>
      <c r="K74" s="45">
        <f t="shared" si="11"/>
        <v>10471148</v>
      </c>
      <c r="L74" s="46">
        <f t="shared" si="7"/>
        <v>22000</v>
      </c>
      <c r="M74" s="47">
        <f t="shared" si="12"/>
        <v>1291034.1599999999</v>
      </c>
    </row>
    <row r="75" spans="1:13" x14ac:dyDescent="0.25">
      <c r="A75" s="6">
        <v>74</v>
      </c>
      <c r="B75" s="5">
        <v>1804</v>
      </c>
      <c r="C75" s="5">
        <v>18</v>
      </c>
      <c r="D75" s="5" t="s">
        <v>12</v>
      </c>
      <c r="E75" s="5">
        <f>58.51*10.764</f>
        <v>629.80163999999991</v>
      </c>
      <c r="F75" s="5">
        <f>3.2*10.764</f>
        <v>34.444800000000001</v>
      </c>
      <c r="G75" s="5">
        <f t="shared" si="8"/>
        <v>664.24643999999989</v>
      </c>
      <c r="H75" s="5">
        <f t="shared" si="9"/>
        <v>730.67108399999995</v>
      </c>
      <c r="I75" s="43">
        <f>I72</f>
        <v>22120</v>
      </c>
      <c r="J75" s="44">
        <f t="shared" si="10"/>
        <v>13931212</v>
      </c>
      <c r="K75" s="45">
        <f t="shared" si="11"/>
        <v>15324333</v>
      </c>
      <c r="L75" s="46">
        <f t="shared" si="7"/>
        <v>32000</v>
      </c>
      <c r="M75" s="47">
        <f t="shared" si="12"/>
        <v>1992739.3199999996</v>
      </c>
    </row>
    <row r="76" spans="1:13" x14ac:dyDescent="0.25">
      <c r="A76" s="6">
        <v>75</v>
      </c>
      <c r="B76" s="5">
        <v>1805</v>
      </c>
      <c r="C76" s="5">
        <v>18</v>
      </c>
      <c r="D76" s="5" t="s">
        <v>12</v>
      </c>
      <c r="E76" s="5">
        <f>58.51*10.764</f>
        <v>629.80163999999991</v>
      </c>
      <c r="F76" s="5">
        <f>3.2*10.764</f>
        <v>34.444800000000001</v>
      </c>
      <c r="G76" s="5">
        <f t="shared" si="8"/>
        <v>664.24643999999989</v>
      </c>
      <c r="H76" s="5">
        <f t="shared" si="9"/>
        <v>730.67108399999995</v>
      </c>
      <c r="I76" s="43">
        <f>I72</f>
        <v>22120</v>
      </c>
      <c r="J76" s="44">
        <f t="shared" si="10"/>
        <v>13931212</v>
      </c>
      <c r="K76" s="45">
        <f t="shared" si="11"/>
        <v>15324333</v>
      </c>
      <c r="L76" s="46">
        <f t="shared" si="7"/>
        <v>32000</v>
      </c>
      <c r="M76" s="47">
        <f t="shared" si="12"/>
        <v>1992739.3199999996</v>
      </c>
    </row>
    <row r="77" spans="1:13" x14ac:dyDescent="0.25">
      <c r="A77" s="6">
        <v>76</v>
      </c>
      <c r="B77" s="5">
        <v>1901</v>
      </c>
      <c r="C77" s="5">
        <v>19</v>
      </c>
      <c r="D77" s="5" t="s">
        <v>12</v>
      </c>
      <c r="E77" s="5">
        <f>ROUND(57.27*10.764,0)</f>
        <v>616</v>
      </c>
      <c r="F77" s="5">
        <f>ROUND(2.75*10.764,0)</f>
        <v>30</v>
      </c>
      <c r="G77" s="5">
        <f t="shared" si="8"/>
        <v>646</v>
      </c>
      <c r="H77" s="5">
        <f t="shared" si="9"/>
        <v>710.6</v>
      </c>
      <c r="I77" s="43">
        <f>I76+80</f>
        <v>22200</v>
      </c>
      <c r="J77" s="44">
        <f t="shared" si="10"/>
        <v>13675200</v>
      </c>
      <c r="K77" s="45">
        <f t="shared" si="11"/>
        <v>15042720</v>
      </c>
      <c r="L77" s="46">
        <f t="shared" si="7"/>
        <v>31500</v>
      </c>
      <c r="M77" s="47">
        <f t="shared" si="12"/>
        <v>1938000</v>
      </c>
    </row>
    <row r="78" spans="1:13" x14ac:dyDescent="0.25">
      <c r="A78" s="6">
        <v>77</v>
      </c>
      <c r="B78" s="5">
        <v>1902</v>
      </c>
      <c r="C78" s="5">
        <v>19</v>
      </c>
      <c r="D78" s="5" t="s">
        <v>17</v>
      </c>
      <c r="E78" s="5">
        <f>41.29*10.764</f>
        <v>444.44555999999994</v>
      </c>
      <c r="F78" s="5">
        <v>0</v>
      </c>
      <c r="G78" s="5">
        <f t="shared" si="8"/>
        <v>444.44555999999994</v>
      </c>
      <c r="H78" s="5">
        <f t="shared" si="9"/>
        <v>488.89011599999998</v>
      </c>
      <c r="I78" s="43">
        <f>I77</f>
        <v>22200</v>
      </c>
      <c r="J78" s="44">
        <f t="shared" si="10"/>
        <v>9866691</v>
      </c>
      <c r="K78" s="45">
        <f t="shared" si="11"/>
        <v>10853360</v>
      </c>
      <c r="L78" s="46">
        <f t="shared" si="7"/>
        <v>22500</v>
      </c>
      <c r="M78" s="47">
        <f t="shared" si="12"/>
        <v>1333336.68</v>
      </c>
    </row>
    <row r="79" spans="1:13" x14ac:dyDescent="0.25">
      <c r="A79" s="6">
        <v>78</v>
      </c>
      <c r="B79" s="5">
        <v>1903</v>
      </c>
      <c r="C79" s="5">
        <v>19</v>
      </c>
      <c r="D79" s="5" t="s">
        <v>17</v>
      </c>
      <c r="E79" s="5">
        <f>39.98*10.764</f>
        <v>430.34471999999994</v>
      </c>
      <c r="F79" s="5">
        <v>0</v>
      </c>
      <c r="G79" s="5">
        <f t="shared" si="8"/>
        <v>430.34471999999994</v>
      </c>
      <c r="H79" s="5">
        <f t="shared" si="9"/>
        <v>473.37919199999999</v>
      </c>
      <c r="I79" s="43">
        <f>I77</f>
        <v>22200</v>
      </c>
      <c r="J79" s="44">
        <f t="shared" si="10"/>
        <v>9553653</v>
      </c>
      <c r="K79" s="45">
        <f t="shared" si="11"/>
        <v>10509018</v>
      </c>
      <c r="L79" s="46">
        <f t="shared" si="7"/>
        <v>22000</v>
      </c>
      <c r="M79" s="47">
        <f t="shared" si="12"/>
        <v>1291034.1599999999</v>
      </c>
    </row>
    <row r="80" spans="1:13" x14ac:dyDescent="0.25">
      <c r="A80" s="6">
        <v>79</v>
      </c>
      <c r="B80" s="5">
        <v>1904</v>
      </c>
      <c r="C80" s="5">
        <v>19</v>
      </c>
      <c r="D80" s="5" t="s">
        <v>12</v>
      </c>
      <c r="E80" s="5">
        <f>58.51*10.764</f>
        <v>629.80163999999991</v>
      </c>
      <c r="F80" s="5">
        <f>3.2*10.764</f>
        <v>34.444800000000001</v>
      </c>
      <c r="G80" s="5">
        <f t="shared" si="8"/>
        <v>664.24643999999989</v>
      </c>
      <c r="H80" s="5">
        <f t="shared" si="9"/>
        <v>730.67108399999995</v>
      </c>
      <c r="I80" s="43">
        <f>I77</f>
        <v>22200</v>
      </c>
      <c r="J80" s="44">
        <f t="shared" si="10"/>
        <v>13981596</v>
      </c>
      <c r="K80" s="45">
        <f t="shared" si="11"/>
        <v>15379756</v>
      </c>
      <c r="L80" s="46">
        <f t="shared" si="7"/>
        <v>32000</v>
      </c>
      <c r="M80" s="47">
        <f t="shared" si="12"/>
        <v>1992739.3199999996</v>
      </c>
    </row>
    <row r="81" spans="1:13" x14ac:dyDescent="0.25">
      <c r="A81" s="6">
        <v>80</v>
      </c>
      <c r="B81" s="5">
        <v>1905</v>
      </c>
      <c r="C81" s="5">
        <v>19</v>
      </c>
      <c r="D81" s="5" t="s">
        <v>12</v>
      </c>
      <c r="E81" s="5">
        <f>58.51*10.764</f>
        <v>629.80163999999991</v>
      </c>
      <c r="F81" s="5">
        <f>3.2*10.764</f>
        <v>34.444800000000001</v>
      </c>
      <c r="G81" s="5">
        <f t="shared" si="8"/>
        <v>664.24643999999989</v>
      </c>
      <c r="H81" s="5">
        <f t="shared" si="9"/>
        <v>730.67108399999995</v>
      </c>
      <c r="I81" s="43">
        <f>I77</f>
        <v>22200</v>
      </c>
      <c r="J81" s="44">
        <f t="shared" si="10"/>
        <v>13981596</v>
      </c>
      <c r="K81" s="45">
        <f t="shared" si="11"/>
        <v>15379756</v>
      </c>
      <c r="L81" s="46">
        <f t="shared" si="7"/>
        <v>32000</v>
      </c>
      <c r="M81" s="47">
        <f t="shared" si="12"/>
        <v>1992739.3199999996</v>
      </c>
    </row>
    <row r="82" spans="1:13" x14ac:dyDescent="0.25">
      <c r="A82" s="6">
        <v>81</v>
      </c>
      <c r="B82" s="5">
        <v>2001</v>
      </c>
      <c r="C82" s="5">
        <v>20</v>
      </c>
      <c r="D82" s="5" t="s">
        <v>12</v>
      </c>
      <c r="E82" s="5">
        <f>ROUND(57.27*10.764,0)</f>
        <v>616</v>
      </c>
      <c r="F82" s="5">
        <f>ROUND(2.75*10.764,0)</f>
        <v>30</v>
      </c>
      <c r="G82" s="5">
        <f t="shared" si="8"/>
        <v>646</v>
      </c>
      <c r="H82" s="5">
        <f t="shared" si="9"/>
        <v>710.6</v>
      </c>
      <c r="I82" s="43">
        <f>I81+80</f>
        <v>22280</v>
      </c>
      <c r="J82" s="44">
        <f t="shared" si="10"/>
        <v>13724480</v>
      </c>
      <c r="K82" s="45">
        <f t="shared" si="11"/>
        <v>15096928</v>
      </c>
      <c r="L82" s="46">
        <f t="shared" si="7"/>
        <v>31500</v>
      </c>
      <c r="M82" s="47">
        <f t="shared" si="12"/>
        <v>1938000</v>
      </c>
    </row>
    <row r="83" spans="1:13" x14ac:dyDescent="0.25">
      <c r="A83" s="6">
        <v>82</v>
      </c>
      <c r="B83" s="5">
        <v>2002</v>
      </c>
      <c r="C83" s="5">
        <v>20</v>
      </c>
      <c r="D83" s="5" t="s">
        <v>17</v>
      </c>
      <c r="E83" s="5">
        <f>41.29*10.764</f>
        <v>444.44555999999994</v>
      </c>
      <c r="F83" s="5">
        <v>0</v>
      </c>
      <c r="G83" s="5">
        <f t="shared" si="8"/>
        <v>444.44555999999994</v>
      </c>
      <c r="H83" s="5">
        <f t="shared" si="9"/>
        <v>488.89011599999998</v>
      </c>
      <c r="I83" s="43">
        <f>I82</f>
        <v>22280</v>
      </c>
      <c r="J83" s="44">
        <f t="shared" si="10"/>
        <v>9902247</v>
      </c>
      <c r="K83" s="45">
        <f t="shared" si="11"/>
        <v>10892472</v>
      </c>
      <c r="L83" s="46">
        <f t="shared" si="7"/>
        <v>22500</v>
      </c>
      <c r="M83" s="47">
        <f t="shared" si="12"/>
        <v>1333336.68</v>
      </c>
    </row>
    <row r="84" spans="1:13" x14ac:dyDescent="0.25">
      <c r="A84" s="6">
        <v>83</v>
      </c>
      <c r="B84" s="5">
        <v>2003</v>
      </c>
      <c r="C84" s="5">
        <v>20</v>
      </c>
      <c r="D84" s="5" t="s">
        <v>17</v>
      </c>
      <c r="E84" s="5">
        <f>39.98*10.764</f>
        <v>430.34471999999994</v>
      </c>
      <c r="F84" s="5">
        <v>0</v>
      </c>
      <c r="G84" s="5">
        <f t="shared" si="8"/>
        <v>430.34471999999994</v>
      </c>
      <c r="H84" s="5">
        <f t="shared" si="9"/>
        <v>473.37919199999999</v>
      </c>
      <c r="I84" s="43">
        <f>I82</f>
        <v>22280</v>
      </c>
      <c r="J84" s="44">
        <f t="shared" si="10"/>
        <v>9588080</v>
      </c>
      <c r="K84" s="45">
        <f t="shared" si="11"/>
        <v>10546888</v>
      </c>
      <c r="L84" s="46">
        <f t="shared" si="7"/>
        <v>22000</v>
      </c>
      <c r="M84" s="47">
        <f t="shared" si="12"/>
        <v>1291034.1599999999</v>
      </c>
    </row>
    <row r="85" spans="1:13" x14ac:dyDescent="0.25">
      <c r="A85" s="6">
        <v>84</v>
      </c>
      <c r="B85" s="5">
        <v>2004</v>
      </c>
      <c r="C85" s="5">
        <v>20</v>
      </c>
      <c r="D85" s="5" t="s">
        <v>12</v>
      </c>
      <c r="E85" s="5">
        <f>58.51*10.764</f>
        <v>629.80163999999991</v>
      </c>
      <c r="F85" s="5">
        <f>3.2*10.764</f>
        <v>34.444800000000001</v>
      </c>
      <c r="G85" s="5">
        <f t="shared" si="8"/>
        <v>664.24643999999989</v>
      </c>
      <c r="H85" s="5">
        <f t="shared" si="9"/>
        <v>730.67108399999995</v>
      </c>
      <c r="I85" s="43">
        <f>I82</f>
        <v>22280</v>
      </c>
      <c r="J85" s="44">
        <f t="shared" si="10"/>
        <v>14031981</v>
      </c>
      <c r="K85" s="45">
        <f t="shared" si="11"/>
        <v>15435179</v>
      </c>
      <c r="L85" s="46">
        <f t="shared" si="7"/>
        <v>32000</v>
      </c>
      <c r="M85" s="47">
        <f t="shared" si="12"/>
        <v>1992739.3199999996</v>
      </c>
    </row>
    <row r="86" spans="1:13" x14ac:dyDescent="0.25">
      <c r="A86" s="6">
        <v>85</v>
      </c>
      <c r="B86" s="5">
        <v>2005</v>
      </c>
      <c r="C86" s="5">
        <v>20</v>
      </c>
      <c r="D86" s="5" t="s">
        <v>12</v>
      </c>
      <c r="E86" s="5">
        <f>58.51*10.764</f>
        <v>629.80163999999991</v>
      </c>
      <c r="F86" s="5">
        <f>3.2*10.764</f>
        <v>34.444800000000001</v>
      </c>
      <c r="G86" s="5">
        <f t="shared" si="8"/>
        <v>664.24643999999989</v>
      </c>
      <c r="H86" s="5">
        <f t="shared" si="9"/>
        <v>730.67108399999995</v>
      </c>
      <c r="I86" s="43">
        <f>I82</f>
        <v>22280</v>
      </c>
      <c r="J86" s="44">
        <f t="shared" si="10"/>
        <v>14031981</v>
      </c>
      <c r="K86" s="45">
        <f t="shared" si="11"/>
        <v>15435179</v>
      </c>
      <c r="L86" s="46">
        <f t="shared" si="7"/>
        <v>32000</v>
      </c>
      <c r="M86" s="47">
        <f t="shared" si="12"/>
        <v>1992739.3199999996</v>
      </c>
    </row>
    <row r="87" spans="1:13" x14ac:dyDescent="0.25">
      <c r="A87" s="6">
        <v>86</v>
      </c>
      <c r="B87" s="5">
        <v>2101</v>
      </c>
      <c r="C87" s="5">
        <v>21</v>
      </c>
      <c r="D87" s="5" t="s">
        <v>12</v>
      </c>
      <c r="E87" s="5">
        <f>ROUND(57.27*10.764,0)</f>
        <v>616</v>
      </c>
      <c r="F87" s="5">
        <f>ROUND(2.75*10.764,0)</f>
        <v>30</v>
      </c>
      <c r="G87" s="5">
        <f t="shared" si="8"/>
        <v>646</v>
      </c>
      <c r="H87" s="5">
        <f t="shared" si="9"/>
        <v>710.6</v>
      </c>
      <c r="I87" s="43">
        <f>I86+80</f>
        <v>22360</v>
      </c>
      <c r="J87" s="44">
        <f t="shared" si="10"/>
        <v>13773760</v>
      </c>
      <c r="K87" s="45">
        <f t="shared" si="11"/>
        <v>15151136</v>
      </c>
      <c r="L87" s="46">
        <f t="shared" si="7"/>
        <v>31500</v>
      </c>
      <c r="M87" s="47">
        <f t="shared" si="12"/>
        <v>1938000</v>
      </c>
    </row>
    <row r="88" spans="1:13" x14ac:dyDescent="0.25">
      <c r="A88" s="6">
        <v>87</v>
      </c>
      <c r="B88" s="5">
        <v>2102</v>
      </c>
      <c r="C88" s="5">
        <v>21</v>
      </c>
      <c r="D88" s="5" t="s">
        <v>17</v>
      </c>
      <c r="E88" s="5">
        <f>41.29*10.764</f>
        <v>444.44555999999994</v>
      </c>
      <c r="F88" s="5">
        <v>0</v>
      </c>
      <c r="G88" s="5">
        <f t="shared" si="8"/>
        <v>444.44555999999994</v>
      </c>
      <c r="H88" s="5">
        <f t="shared" si="9"/>
        <v>488.89011599999998</v>
      </c>
      <c r="I88" s="43">
        <f>I87</f>
        <v>22360</v>
      </c>
      <c r="J88" s="44">
        <f t="shared" si="10"/>
        <v>9937803</v>
      </c>
      <c r="K88" s="45">
        <f t="shared" si="11"/>
        <v>10931583</v>
      </c>
      <c r="L88" s="46">
        <f t="shared" si="7"/>
        <v>23000</v>
      </c>
      <c r="M88" s="47">
        <f t="shared" si="12"/>
        <v>1333336.68</v>
      </c>
    </row>
    <row r="89" spans="1:13" x14ac:dyDescent="0.25">
      <c r="A89" s="6">
        <v>88</v>
      </c>
      <c r="B89" s="5">
        <v>2103</v>
      </c>
      <c r="C89" s="5">
        <v>21</v>
      </c>
      <c r="D89" s="5" t="s">
        <v>17</v>
      </c>
      <c r="E89" s="5">
        <f>39.98*10.764</f>
        <v>430.34471999999994</v>
      </c>
      <c r="F89" s="5">
        <v>0</v>
      </c>
      <c r="G89" s="5">
        <f t="shared" si="8"/>
        <v>430.34471999999994</v>
      </c>
      <c r="H89" s="5">
        <f t="shared" si="9"/>
        <v>473.37919199999999</v>
      </c>
      <c r="I89" s="43">
        <f>I87</f>
        <v>22360</v>
      </c>
      <c r="J89" s="44">
        <f t="shared" si="10"/>
        <v>9622508</v>
      </c>
      <c r="K89" s="45">
        <f t="shared" si="11"/>
        <v>10584759</v>
      </c>
      <c r="L89" s="46">
        <f t="shared" si="7"/>
        <v>22000</v>
      </c>
      <c r="M89" s="47">
        <f t="shared" si="12"/>
        <v>1291034.1599999999</v>
      </c>
    </row>
    <row r="90" spans="1:13" x14ac:dyDescent="0.25">
      <c r="A90" s="6">
        <v>89</v>
      </c>
      <c r="B90" s="5">
        <v>2104</v>
      </c>
      <c r="C90" s="5">
        <v>21</v>
      </c>
      <c r="D90" s="5" t="s">
        <v>12</v>
      </c>
      <c r="E90" s="5">
        <f>58.51*10.764</f>
        <v>629.80163999999991</v>
      </c>
      <c r="F90" s="5">
        <f>3.2*10.764</f>
        <v>34.444800000000001</v>
      </c>
      <c r="G90" s="5">
        <f t="shared" si="8"/>
        <v>664.24643999999989</v>
      </c>
      <c r="H90" s="5">
        <f t="shared" si="9"/>
        <v>730.67108399999995</v>
      </c>
      <c r="I90" s="43">
        <f>I87</f>
        <v>22360</v>
      </c>
      <c r="J90" s="44">
        <f t="shared" si="10"/>
        <v>14082365</v>
      </c>
      <c r="K90" s="45">
        <f t="shared" si="11"/>
        <v>15490602</v>
      </c>
      <c r="L90" s="46">
        <f t="shared" si="7"/>
        <v>32500</v>
      </c>
      <c r="M90" s="47">
        <f t="shared" si="12"/>
        <v>1992739.3199999996</v>
      </c>
    </row>
    <row r="91" spans="1:13" x14ac:dyDescent="0.25">
      <c r="A91" s="6">
        <v>90</v>
      </c>
      <c r="B91" s="5">
        <v>2015</v>
      </c>
      <c r="C91" s="5">
        <v>21</v>
      </c>
      <c r="D91" s="5" t="s">
        <v>12</v>
      </c>
      <c r="E91" s="5">
        <f>58.51*10.764</f>
        <v>629.80163999999991</v>
      </c>
      <c r="F91" s="5">
        <f>3.2*10.764</f>
        <v>34.444800000000001</v>
      </c>
      <c r="G91" s="5">
        <f t="shared" si="8"/>
        <v>664.24643999999989</v>
      </c>
      <c r="H91" s="5">
        <f t="shared" si="9"/>
        <v>730.67108399999995</v>
      </c>
      <c r="I91" s="43">
        <f>I87</f>
        <v>22360</v>
      </c>
      <c r="J91" s="44">
        <f t="shared" si="10"/>
        <v>14082365</v>
      </c>
      <c r="K91" s="45">
        <f t="shared" si="11"/>
        <v>15490602</v>
      </c>
      <c r="L91" s="46">
        <f t="shared" si="7"/>
        <v>32500</v>
      </c>
      <c r="M91" s="47">
        <f t="shared" si="12"/>
        <v>1992739.3199999996</v>
      </c>
    </row>
    <row r="92" spans="1:13" x14ac:dyDescent="0.25">
      <c r="A92" s="6">
        <v>91</v>
      </c>
      <c r="B92" s="5">
        <v>2201</v>
      </c>
      <c r="C92" s="5">
        <v>22</v>
      </c>
      <c r="D92" s="5" t="s">
        <v>12</v>
      </c>
      <c r="E92" s="5">
        <f>ROUND(57.27*10.764,0)</f>
        <v>616</v>
      </c>
      <c r="F92" s="5">
        <f>ROUND(2.75*10.764,0)</f>
        <v>30</v>
      </c>
      <c r="G92" s="5">
        <f t="shared" si="8"/>
        <v>646</v>
      </c>
      <c r="H92" s="5">
        <f t="shared" si="9"/>
        <v>710.6</v>
      </c>
      <c r="I92" s="43">
        <f>I91+80</f>
        <v>22440</v>
      </c>
      <c r="J92" s="44">
        <f t="shared" si="10"/>
        <v>13823040</v>
      </c>
      <c r="K92" s="45">
        <f t="shared" si="11"/>
        <v>15205344</v>
      </c>
      <c r="L92" s="46">
        <f t="shared" si="7"/>
        <v>31500</v>
      </c>
      <c r="M92" s="47">
        <f t="shared" si="12"/>
        <v>1938000</v>
      </c>
    </row>
    <row r="93" spans="1:13" x14ac:dyDescent="0.25">
      <c r="A93" s="6">
        <v>92</v>
      </c>
      <c r="B93" s="5">
        <v>2204</v>
      </c>
      <c r="C93" s="5">
        <v>22</v>
      </c>
      <c r="D93" s="5" t="s">
        <v>12</v>
      </c>
      <c r="E93" s="5">
        <f t="shared" ref="E93:E94" si="13">58.51*10.764</f>
        <v>629.80163999999991</v>
      </c>
      <c r="F93" s="5">
        <f t="shared" ref="F93:F94" si="14">3.2*10.764</f>
        <v>34.444800000000001</v>
      </c>
      <c r="G93" s="5">
        <f t="shared" si="8"/>
        <v>664.24643999999989</v>
      </c>
      <c r="H93" s="5">
        <f t="shared" si="9"/>
        <v>730.67108399999995</v>
      </c>
      <c r="I93" s="43">
        <f>I92</f>
        <v>22440</v>
      </c>
      <c r="J93" s="44">
        <f t="shared" si="10"/>
        <v>14132749</v>
      </c>
      <c r="K93" s="45">
        <f t="shared" si="11"/>
        <v>15546024</v>
      </c>
      <c r="L93" s="46">
        <f t="shared" si="7"/>
        <v>32500</v>
      </c>
      <c r="M93" s="47">
        <f t="shared" si="12"/>
        <v>1992739.3199999996</v>
      </c>
    </row>
    <row r="94" spans="1:13" x14ac:dyDescent="0.25">
      <c r="A94" s="6">
        <v>93</v>
      </c>
      <c r="B94" s="9">
        <v>2205</v>
      </c>
      <c r="C94" s="5">
        <v>22</v>
      </c>
      <c r="D94" s="5" t="s">
        <v>12</v>
      </c>
      <c r="E94" s="5">
        <f t="shared" si="13"/>
        <v>629.80163999999991</v>
      </c>
      <c r="F94" s="5">
        <f t="shared" si="14"/>
        <v>34.444800000000001</v>
      </c>
      <c r="G94" s="5">
        <f t="shared" si="8"/>
        <v>664.24643999999989</v>
      </c>
      <c r="H94" s="5">
        <f t="shared" si="9"/>
        <v>730.67108399999995</v>
      </c>
      <c r="I94" s="43">
        <f>I93</f>
        <v>22440</v>
      </c>
      <c r="J94" s="44">
        <f t="shared" si="10"/>
        <v>14132749</v>
      </c>
      <c r="K94" s="45">
        <f t="shared" si="11"/>
        <v>15546024</v>
      </c>
      <c r="L94" s="46">
        <f t="shared" si="7"/>
        <v>32500</v>
      </c>
      <c r="M94" s="47">
        <f t="shared" si="12"/>
        <v>1992739.3199999996</v>
      </c>
    </row>
    <row r="95" spans="1:13" x14ac:dyDescent="0.25">
      <c r="A95" s="38" t="s">
        <v>3</v>
      </c>
      <c r="B95" s="38"/>
      <c r="C95" s="38"/>
      <c r="D95" s="38"/>
      <c r="E95" s="18">
        <f t="shared" ref="E95:H95" si="15">SUM(E2:E94)</f>
        <v>51382.687359999996</v>
      </c>
      <c r="F95" s="18">
        <f t="shared" si="15"/>
        <v>1878.9023999999995</v>
      </c>
      <c r="G95" s="17">
        <f t="shared" si="15"/>
        <v>53261.589760000039</v>
      </c>
      <c r="H95" s="17">
        <f t="shared" si="15"/>
        <v>58587.74873600003</v>
      </c>
      <c r="I95" s="48"/>
      <c r="J95" s="49">
        <f t="shared" ref="J95:K95" si="16">SUM(J2:J94)</f>
        <v>1115402120</v>
      </c>
      <c r="K95" s="49">
        <f t="shared" si="16"/>
        <v>1226942336</v>
      </c>
      <c r="L95" s="46"/>
      <c r="M95" s="50">
        <f>SUM(M2:M94)</f>
        <v>159784769.27999985</v>
      </c>
    </row>
  </sheetData>
  <mergeCells count="1">
    <mergeCell ref="A95:D9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"/>
  <sheetViews>
    <sheetView topLeftCell="C1" zoomScale="130" zoomScaleNormal="130" workbookViewId="0">
      <selection activeCell="L2" sqref="L2"/>
    </sheetView>
  </sheetViews>
  <sheetFormatPr defaultRowHeight="15" x14ac:dyDescent="0.25"/>
  <cols>
    <col min="2" max="2" width="25.57031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5.7109375" style="1" customWidth="1"/>
    <col min="10" max="10" width="19.28515625" style="1" customWidth="1"/>
    <col min="11" max="11" width="16.28515625" bestFit="1" customWidth="1"/>
    <col min="12" max="12" width="15.28515625" bestFit="1" customWidth="1"/>
  </cols>
  <sheetData>
    <row r="1" spans="1:13" x14ac:dyDescent="0.25">
      <c r="A1" s="16" t="s">
        <v>4</v>
      </c>
      <c r="B1" s="16" t="s">
        <v>15</v>
      </c>
      <c r="C1" s="16" t="s">
        <v>10</v>
      </c>
      <c r="D1" s="16" t="s">
        <v>5</v>
      </c>
      <c r="E1" s="16" t="s">
        <v>6</v>
      </c>
      <c r="F1" s="16" t="s">
        <v>7</v>
      </c>
      <c r="G1" s="16" t="s">
        <v>8</v>
      </c>
      <c r="H1" s="16" t="s">
        <v>9</v>
      </c>
      <c r="I1"/>
      <c r="K1" s="1"/>
      <c r="L1" s="1"/>
      <c r="M1" s="1"/>
    </row>
    <row r="2" spans="1:13" ht="54" customHeight="1" x14ac:dyDescent="0.25">
      <c r="A2" s="29">
        <v>1</v>
      </c>
      <c r="B2" s="29" t="s">
        <v>19</v>
      </c>
      <c r="C2" s="30" t="s">
        <v>20</v>
      </c>
      <c r="D2" s="36">
        <f>18+38+2</f>
        <v>58</v>
      </c>
      <c r="E2" s="31">
        <v>34569</v>
      </c>
      <c r="F2" s="32">
        <v>38026</v>
      </c>
      <c r="G2" s="27">
        <v>682777240</v>
      </c>
      <c r="H2" s="28">
        <v>737399420</v>
      </c>
      <c r="I2" s="33"/>
      <c r="J2" s="34">
        <v>3000</v>
      </c>
      <c r="K2" s="35">
        <f>F2*J2</f>
        <v>114078000</v>
      </c>
      <c r="L2" s="35">
        <f>K2*75%</f>
        <v>85558500</v>
      </c>
      <c r="M2" s="1"/>
    </row>
    <row r="3" spans="1:13" x14ac:dyDescent="0.25">
      <c r="A3" s="1"/>
      <c r="B3" s="1"/>
      <c r="J3" s="4"/>
      <c r="K3" s="1"/>
      <c r="L3" s="1"/>
      <c r="M3" s="1"/>
    </row>
    <row r="4" spans="1:13" x14ac:dyDescent="0.25">
      <c r="A4" s="1"/>
      <c r="B4" s="1"/>
      <c r="J4" s="7"/>
      <c r="K4" s="1"/>
      <c r="L4" s="1"/>
      <c r="M4" s="1"/>
    </row>
    <row r="5" spans="1:13" x14ac:dyDescent="0.25">
      <c r="A5" s="1"/>
      <c r="B5" s="1"/>
      <c r="F5" s="2"/>
      <c r="K5" s="1"/>
      <c r="L5" s="1"/>
      <c r="M5" s="1"/>
    </row>
    <row r="6" spans="1:13" x14ac:dyDescent="0.25">
      <c r="A6" s="1"/>
      <c r="B6" s="1"/>
      <c r="K6" s="1"/>
      <c r="L6" s="1"/>
      <c r="M6" s="1"/>
    </row>
    <row r="7" spans="1:13" x14ac:dyDescent="0.25">
      <c r="A7" s="1"/>
      <c r="B7" s="1"/>
      <c r="K7" s="1"/>
      <c r="L7" s="1"/>
      <c r="M7" s="1"/>
    </row>
    <row r="8" spans="1:13" x14ac:dyDescent="0.25">
      <c r="A8" s="1"/>
      <c r="B8" s="1"/>
      <c r="K8" s="1"/>
      <c r="L8" s="1"/>
      <c r="M8" s="1"/>
    </row>
    <row r="9" spans="1:13" x14ac:dyDescent="0.25">
      <c r="A9" s="1"/>
      <c r="B9" s="1"/>
      <c r="K9" s="1"/>
      <c r="L9" s="1"/>
    </row>
    <row r="10" spans="1:13" x14ac:dyDescent="0.25">
      <c r="A10" s="1"/>
      <c r="B10" s="1"/>
      <c r="K10" s="1"/>
      <c r="L10" s="1"/>
    </row>
    <row r="11" spans="1:13" x14ac:dyDescent="0.25">
      <c r="A11" s="1"/>
      <c r="B11" s="1"/>
      <c r="K11" s="1"/>
      <c r="L11" s="1"/>
    </row>
    <row r="12" spans="1:13" x14ac:dyDescent="0.25">
      <c r="A12" s="1"/>
      <c r="B12" s="1"/>
      <c r="K12" s="1"/>
      <c r="L12" s="1"/>
    </row>
    <row r="13" spans="1:13" x14ac:dyDescent="0.25">
      <c r="A13" s="1"/>
      <c r="B13" s="1"/>
      <c r="K13" s="1"/>
      <c r="L13" s="1"/>
    </row>
    <row r="14" spans="1:13" x14ac:dyDescent="0.25">
      <c r="A14" s="1"/>
      <c r="B14" s="1"/>
      <c r="K14" s="1"/>
      <c r="L14" s="1"/>
    </row>
    <row r="15" spans="1:13" x14ac:dyDescent="0.25">
      <c r="A15" s="1"/>
      <c r="B15" s="1"/>
      <c r="K15" s="1"/>
      <c r="L15" s="1"/>
    </row>
    <row r="16" spans="1:13" x14ac:dyDescent="0.25">
      <c r="A16" s="1"/>
      <c r="B16" s="1"/>
      <c r="K16" s="1"/>
      <c r="L16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H10:AG42"/>
  <sheetViews>
    <sheetView topLeftCell="A13" zoomScaleNormal="100" workbookViewId="0">
      <selection activeCell="R14" sqref="R14"/>
    </sheetView>
  </sheetViews>
  <sheetFormatPr defaultRowHeight="15" x14ac:dyDescent="0.25"/>
  <sheetData>
    <row r="10" spans="8:33" ht="15.75" thickBot="1" x14ac:dyDescent="0.3"/>
    <row r="11" spans="8:33" ht="17.25" thickBot="1" x14ac:dyDescent="0.3">
      <c r="H11" s="15"/>
      <c r="I11" s="15"/>
      <c r="AC11" s="21">
        <v>1</v>
      </c>
      <c r="AD11" s="21" t="s">
        <v>16</v>
      </c>
      <c r="AE11" s="21">
        <v>41.37</v>
      </c>
      <c r="AF11" s="23">
        <f>AE11*10.764</f>
        <v>445.30667999999997</v>
      </c>
      <c r="AG11" s="24">
        <v>16</v>
      </c>
    </row>
    <row r="12" spans="8:33" ht="17.25" thickBot="1" x14ac:dyDescent="0.3">
      <c r="H12" s="15"/>
      <c r="I12" s="15"/>
      <c r="AC12" s="20">
        <v>2</v>
      </c>
      <c r="AD12" s="20" t="s">
        <v>16</v>
      </c>
      <c r="AE12" s="20">
        <v>41.13</v>
      </c>
      <c r="AF12" s="23">
        <f t="shared" ref="AF12:AF16" si="0">AE12*10.764</f>
        <v>442.72332</v>
      </c>
      <c r="AG12" s="24">
        <v>2</v>
      </c>
    </row>
    <row r="13" spans="8:33" ht="17.25" thickBot="1" x14ac:dyDescent="0.3">
      <c r="H13" s="15"/>
      <c r="I13" s="15"/>
      <c r="AC13" s="21">
        <v>3</v>
      </c>
      <c r="AD13" s="21" t="s">
        <v>13</v>
      </c>
      <c r="AE13" s="21">
        <v>61.53</v>
      </c>
      <c r="AF13" s="23">
        <f t="shared" si="0"/>
        <v>662.30891999999994</v>
      </c>
      <c r="AG13" s="24">
        <v>4</v>
      </c>
    </row>
    <row r="14" spans="8:33" ht="17.25" thickBot="1" x14ac:dyDescent="0.3">
      <c r="H14" s="15"/>
      <c r="I14" s="15"/>
      <c r="O14" s="52">
        <v>1</v>
      </c>
      <c r="P14" s="52" t="s">
        <v>13</v>
      </c>
      <c r="Q14" s="52">
        <v>57.27</v>
      </c>
      <c r="R14" s="3">
        <f>Q14*10.764</f>
        <v>616.45428000000004</v>
      </c>
      <c r="S14" s="52">
        <v>19</v>
      </c>
      <c r="AC14" s="20">
        <v>4</v>
      </c>
      <c r="AD14" s="20" t="s">
        <v>13</v>
      </c>
      <c r="AE14" s="20">
        <v>61.15</v>
      </c>
      <c r="AF14" s="23">
        <f t="shared" si="0"/>
        <v>658.21859999999992</v>
      </c>
      <c r="AG14" s="25">
        <v>34</v>
      </c>
    </row>
    <row r="15" spans="8:33" ht="17.25" thickBot="1" x14ac:dyDescent="0.3">
      <c r="H15" s="15"/>
      <c r="I15" s="15"/>
      <c r="O15" s="53">
        <v>2</v>
      </c>
      <c r="P15" s="53" t="s">
        <v>16</v>
      </c>
      <c r="Q15" s="53">
        <v>41.29</v>
      </c>
      <c r="R15" s="3">
        <f t="shared" ref="R15:R17" si="1">Q15*10.764</f>
        <v>444.44555999999994</v>
      </c>
      <c r="S15" s="53">
        <v>18</v>
      </c>
      <c r="AC15" s="21">
        <v>5</v>
      </c>
      <c r="AD15" s="21" t="s">
        <v>14</v>
      </c>
      <c r="AE15" s="21">
        <v>75.36</v>
      </c>
      <c r="AF15" s="23">
        <f t="shared" si="0"/>
        <v>811.17503999999997</v>
      </c>
      <c r="AG15" s="24">
        <v>1</v>
      </c>
    </row>
    <row r="16" spans="8:33" ht="17.25" thickBot="1" x14ac:dyDescent="0.3">
      <c r="H16" s="15"/>
      <c r="I16" s="15"/>
      <c r="O16" s="52">
        <v>3</v>
      </c>
      <c r="P16" s="52" t="s">
        <v>13</v>
      </c>
      <c r="Q16" s="52">
        <v>58.51</v>
      </c>
      <c r="R16" s="3">
        <f t="shared" si="1"/>
        <v>629.80163999999991</v>
      </c>
      <c r="S16" s="52">
        <v>38</v>
      </c>
      <c r="AC16" s="20">
        <v>6</v>
      </c>
      <c r="AD16" s="20" t="s">
        <v>14</v>
      </c>
      <c r="AE16" s="20">
        <v>68.040000000000006</v>
      </c>
      <c r="AF16" s="23">
        <f t="shared" si="0"/>
        <v>732.38256000000001</v>
      </c>
      <c r="AG16" s="24">
        <v>1</v>
      </c>
    </row>
    <row r="17" spans="15:33" ht="17.25" thickBot="1" x14ac:dyDescent="0.3">
      <c r="O17" s="53">
        <v>4</v>
      </c>
      <c r="P17" s="53" t="s">
        <v>16</v>
      </c>
      <c r="Q17" s="53">
        <v>39.979999999999997</v>
      </c>
      <c r="R17" s="3">
        <f t="shared" si="1"/>
        <v>430.34471999999994</v>
      </c>
      <c r="S17" s="53">
        <v>18</v>
      </c>
      <c r="AG17" s="16">
        <f>SUM(AG11:AG16)</f>
        <v>58</v>
      </c>
    </row>
    <row r="18" spans="15:33" x14ac:dyDescent="0.25">
      <c r="S18" s="19">
        <f>SUM(S14:S17)</f>
        <v>93</v>
      </c>
    </row>
    <row r="20" spans="15:33" x14ac:dyDescent="0.25">
      <c r="AF20">
        <v>41.41</v>
      </c>
      <c r="AG20">
        <f>AF20*10.764</f>
        <v>445.73723999999993</v>
      </c>
    </row>
    <row r="21" spans="15:33" x14ac:dyDescent="0.25">
      <c r="AF21">
        <v>61.23</v>
      </c>
    </row>
    <row r="22" spans="15:33" x14ac:dyDescent="0.25">
      <c r="AF22">
        <f>AF21*10.764</f>
        <v>659.07971999999995</v>
      </c>
    </row>
    <row r="35" spans="8:19" ht="16.5" x14ac:dyDescent="0.25">
      <c r="H35" s="14"/>
      <c r="I35" s="14"/>
    </row>
    <row r="36" spans="8:19" ht="16.5" x14ac:dyDescent="0.25">
      <c r="H36" s="14"/>
      <c r="I36" s="14"/>
    </row>
    <row r="37" spans="8:19" ht="17.25" thickBot="1" x14ac:dyDescent="0.3">
      <c r="H37" s="14"/>
      <c r="I37" s="14"/>
    </row>
    <row r="38" spans="8:19" ht="17.25" thickBot="1" x14ac:dyDescent="0.3">
      <c r="H38" s="14"/>
      <c r="I38" s="14"/>
      <c r="O38" s="52">
        <v>1</v>
      </c>
      <c r="P38" s="52" t="s">
        <v>13</v>
      </c>
      <c r="Q38" s="52">
        <v>57.27</v>
      </c>
      <c r="R38" s="3">
        <f t="shared" ref="R38:R41" si="2">Q38*10.764</f>
        <v>616.45428000000004</v>
      </c>
      <c r="S38" s="52">
        <v>19</v>
      </c>
    </row>
    <row r="39" spans="8:19" ht="17.25" thickBot="1" x14ac:dyDescent="0.3">
      <c r="H39" s="14"/>
      <c r="I39" s="14"/>
      <c r="O39" s="53">
        <v>2</v>
      </c>
      <c r="P39" s="53" t="s">
        <v>13</v>
      </c>
      <c r="Q39" s="53">
        <v>58.51</v>
      </c>
      <c r="R39" s="3">
        <f t="shared" si="2"/>
        <v>629.80163999999991</v>
      </c>
      <c r="S39" s="53">
        <v>38</v>
      </c>
    </row>
    <row r="40" spans="8:19" ht="17.25" thickBot="1" x14ac:dyDescent="0.3">
      <c r="O40" s="52">
        <v>3</v>
      </c>
      <c r="P40" s="52" t="s">
        <v>16</v>
      </c>
      <c r="Q40" s="52">
        <v>41.29</v>
      </c>
      <c r="R40" s="3">
        <f t="shared" si="2"/>
        <v>444.44555999999994</v>
      </c>
      <c r="S40" s="52">
        <v>18</v>
      </c>
    </row>
    <row r="41" spans="8:19" ht="17.25" thickBot="1" x14ac:dyDescent="0.3">
      <c r="O41" s="53">
        <v>4</v>
      </c>
      <c r="P41" s="53" t="s">
        <v>16</v>
      </c>
      <c r="Q41" s="53">
        <v>39.979999999999997</v>
      </c>
      <c r="R41" s="3">
        <f t="shared" si="2"/>
        <v>430.34471999999994</v>
      </c>
      <c r="S41" s="53">
        <v>18</v>
      </c>
    </row>
    <row r="42" spans="8:19" x14ac:dyDescent="0.25">
      <c r="S42" s="19">
        <f>SUM(S38:S41)</f>
        <v>93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topLeftCell="A13" zoomScale="115" zoomScaleNormal="115" workbookViewId="0">
      <selection activeCell="C22" sqref="C22:C23"/>
    </sheetView>
  </sheetViews>
  <sheetFormatPr defaultRowHeight="15" x14ac:dyDescent="0.25"/>
  <sheetData>
    <row r="1" spans="1:7" x14ac:dyDescent="0.25">
      <c r="A1" s="51" t="s">
        <v>28</v>
      </c>
    </row>
    <row r="2" spans="1:7" ht="16.5" x14ac:dyDescent="0.25">
      <c r="A2" s="19" t="s">
        <v>29</v>
      </c>
      <c r="E2" s="3"/>
      <c r="G2" s="22"/>
    </row>
    <row r="3" spans="1:7" ht="16.5" x14ac:dyDescent="0.25">
      <c r="A3" t="s">
        <v>31</v>
      </c>
      <c r="B3">
        <v>1</v>
      </c>
      <c r="C3" t="s">
        <v>12</v>
      </c>
      <c r="D3">
        <v>57.27</v>
      </c>
      <c r="E3" s="3">
        <f t="shared" ref="E3:E7" si="0">D3*10.764</f>
        <v>616.45428000000004</v>
      </c>
      <c r="G3" s="22"/>
    </row>
    <row r="4" spans="1:7" ht="16.5" x14ac:dyDescent="0.25">
      <c r="B4">
        <v>2</v>
      </c>
      <c r="C4" t="s">
        <v>17</v>
      </c>
      <c r="D4">
        <v>41.29</v>
      </c>
      <c r="E4" s="3">
        <f t="shared" si="0"/>
        <v>444.44555999999994</v>
      </c>
      <c r="G4" s="22"/>
    </row>
    <row r="5" spans="1:7" ht="16.5" x14ac:dyDescent="0.25">
      <c r="B5">
        <v>3</v>
      </c>
      <c r="C5" t="s">
        <v>17</v>
      </c>
      <c r="D5">
        <v>39.979999999999997</v>
      </c>
      <c r="E5" s="3">
        <f t="shared" si="0"/>
        <v>430.34471999999994</v>
      </c>
      <c r="G5" s="22"/>
    </row>
    <row r="6" spans="1:7" x14ac:dyDescent="0.25">
      <c r="B6">
        <v>4</v>
      </c>
      <c r="C6" t="s">
        <v>12</v>
      </c>
      <c r="D6">
        <v>58.51</v>
      </c>
      <c r="E6" s="3">
        <f t="shared" si="0"/>
        <v>629.80163999999991</v>
      </c>
    </row>
    <row r="7" spans="1:7" x14ac:dyDescent="0.25">
      <c r="B7">
        <v>5</v>
      </c>
      <c r="C7" t="s">
        <v>12</v>
      </c>
      <c r="D7">
        <v>58.51</v>
      </c>
      <c r="E7" s="3">
        <f t="shared" si="0"/>
        <v>629.80163999999991</v>
      </c>
    </row>
    <row r="9" spans="1:7" x14ac:dyDescent="0.25">
      <c r="A9" s="19" t="s">
        <v>32</v>
      </c>
    </row>
    <row r="10" spans="1:7" x14ac:dyDescent="0.25">
      <c r="A10" t="s">
        <v>31</v>
      </c>
      <c r="B10">
        <v>1</v>
      </c>
      <c r="C10" t="s">
        <v>12</v>
      </c>
      <c r="D10">
        <v>57.27</v>
      </c>
      <c r="E10" s="3">
        <f t="shared" ref="E10:E14" si="1">D10*10.764</f>
        <v>616.45428000000004</v>
      </c>
    </row>
    <row r="11" spans="1:7" x14ac:dyDescent="0.25">
      <c r="B11">
        <v>2</v>
      </c>
      <c r="C11" t="s">
        <v>33</v>
      </c>
      <c r="D11">
        <v>0</v>
      </c>
      <c r="E11" s="3"/>
    </row>
    <row r="12" spans="1:7" x14ac:dyDescent="0.25">
      <c r="B12">
        <v>3</v>
      </c>
      <c r="C12" t="s">
        <v>33</v>
      </c>
      <c r="D12">
        <v>0</v>
      </c>
      <c r="E12" s="3"/>
    </row>
    <row r="13" spans="1:7" x14ac:dyDescent="0.25">
      <c r="B13">
        <v>4</v>
      </c>
      <c r="C13" t="s">
        <v>12</v>
      </c>
      <c r="D13">
        <v>58.51</v>
      </c>
      <c r="E13" s="3">
        <f t="shared" si="1"/>
        <v>629.80163999999991</v>
      </c>
    </row>
    <row r="14" spans="1:7" x14ac:dyDescent="0.25">
      <c r="B14">
        <v>5</v>
      </c>
      <c r="C14" t="s">
        <v>12</v>
      </c>
      <c r="D14">
        <v>58.51</v>
      </c>
      <c r="E14" s="3">
        <f t="shared" si="1"/>
        <v>629.80163999999991</v>
      </c>
    </row>
    <row r="17" spans="1:9" x14ac:dyDescent="0.25">
      <c r="A17" s="51" t="s">
        <v>30</v>
      </c>
    </row>
    <row r="18" spans="1:9" x14ac:dyDescent="0.25">
      <c r="A18" s="19" t="s">
        <v>29</v>
      </c>
    </row>
    <row r="19" spans="1:9" x14ac:dyDescent="0.25">
      <c r="A19" t="s">
        <v>31</v>
      </c>
      <c r="B19">
        <v>1</v>
      </c>
      <c r="C19" t="s">
        <v>12</v>
      </c>
      <c r="D19">
        <v>57.27</v>
      </c>
      <c r="E19" s="3">
        <f t="shared" ref="E19:E23" si="2">D19*10.764</f>
        <v>616.45428000000004</v>
      </c>
    </row>
    <row r="20" spans="1:9" x14ac:dyDescent="0.25">
      <c r="B20">
        <v>2</v>
      </c>
      <c r="C20" t="s">
        <v>17</v>
      </c>
      <c r="D20">
        <v>41.29</v>
      </c>
      <c r="E20" s="3">
        <f t="shared" si="2"/>
        <v>444.44555999999994</v>
      </c>
    </row>
    <row r="21" spans="1:9" x14ac:dyDescent="0.25">
      <c r="B21">
        <v>3</v>
      </c>
      <c r="C21" t="s">
        <v>17</v>
      </c>
      <c r="D21">
        <v>39.979999999999997</v>
      </c>
      <c r="E21" s="3">
        <f t="shared" si="2"/>
        <v>430.34471999999994</v>
      </c>
    </row>
    <row r="22" spans="1:9" x14ac:dyDescent="0.25">
      <c r="B22">
        <v>4</v>
      </c>
      <c r="C22" t="s">
        <v>12</v>
      </c>
      <c r="D22">
        <v>58.51</v>
      </c>
      <c r="E22" s="3">
        <f t="shared" si="2"/>
        <v>629.80163999999991</v>
      </c>
    </row>
    <row r="23" spans="1:9" x14ac:dyDescent="0.25">
      <c r="B23">
        <v>5</v>
      </c>
      <c r="C23" t="s">
        <v>12</v>
      </c>
      <c r="D23">
        <v>58.51</v>
      </c>
      <c r="E23" s="3">
        <f t="shared" si="2"/>
        <v>629.80163999999991</v>
      </c>
    </row>
    <row r="25" spans="1:9" x14ac:dyDescent="0.25">
      <c r="A25" s="19" t="s">
        <v>32</v>
      </c>
    </row>
    <row r="26" spans="1:9" x14ac:dyDescent="0.25">
      <c r="A26" t="s">
        <v>31</v>
      </c>
      <c r="B26">
        <v>1</v>
      </c>
      <c r="C26" t="s">
        <v>12</v>
      </c>
      <c r="D26">
        <v>57.27</v>
      </c>
      <c r="E26" s="3">
        <f t="shared" ref="E26:E30" si="3">D26*10.764</f>
        <v>616.45428000000004</v>
      </c>
    </row>
    <row r="27" spans="1:9" x14ac:dyDescent="0.25">
      <c r="B27">
        <v>2</v>
      </c>
      <c r="C27" t="s">
        <v>33</v>
      </c>
      <c r="D27">
        <v>0</v>
      </c>
      <c r="E27" s="3"/>
      <c r="I27" t="s">
        <v>34</v>
      </c>
    </row>
    <row r="28" spans="1:9" x14ac:dyDescent="0.25">
      <c r="B28">
        <v>3</v>
      </c>
      <c r="C28" t="s">
        <v>33</v>
      </c>
      <c r="D28">
        <v>0</v>
      </c>
      <c r="E28" s="3"/>
    </row>
    <row r="29" spans="1:9" x14ac:dyDescent="0.25">
      <c r="B29">
        <v>4</v>
      </c>
      <c r="C29" t="s">
        <v>12</v>
      </c>
      <c r="D29">
        <v>58.51</v>
      </c>
      <c r="E29" s="3">
        <f t="shared" ref="E29:E30" si="4">D29*10.764</f>
        <v>629.80163999999991</v>
      </c>
    </row>
    <row r="30" spans="1:9" x14ac:dyDescent="0.25">
      <c r="B30">
        <v>5</v>
      </c>
      <c r="C30" t="s">
        <v>12</v>
      </c>
      <c r="D30">
        <v>58.51</v>
      </c>
      <c r="E30" s="3">
        <f t="shared" si="4"/>
        <v>629.80163999999991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A1:R22"/>
  <sheetViews>
    <sheetView workbookViewId="0">
      <selection activeCell="N3" sqref="N3"/>
    </sheetView>
  </sheetViews>
  <sheetFormatPr defaultRowHeight="15" x14ac:dyDescent="0.25"/>
  <cols>
    <col min="4" max="4" width="14.28515625" bestFit="1" customWidth="1"/>
    <col min="5" max="7" width="14.28515625" customWidth="1"/>
    <col min="8" max="8" width="14.28515625" bestFit="1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55"/>
      <c r="C2" s="55" t="s">
        <v>35</v>
      </c>
      <c r="D2" s="55"/>
      <c r="E2" s="55" t="s">
        <v>36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1"/>
      <c r="Q2" s="1"/>
      <c r="R2" s="1"/>
    </row>
    <row r="3" spans="1:18" x14ac:dyDescent="0.25">
      <c r="A3" s="1"/>
      <c r="B3" s="55">
        <v>504</v>
      </c>
      <c r="C3" s="55">
        <v>58.51</v>
      </c>
      <c r="D3" s="55">
        <f>C3*10.764</f>
        <v>629.80163999999991</v>
      </c>
      <c r="E3" s="55">
        <v>3.2</v>
      </c>
      <c r="F3" s="55">
        <f>E3*10.764</f>
        <v>34.444800000000001</v>
      </c>
      <c r="G3" s="55">
        <f>D3+F3</f>
        <v>664.24643999999989</v>
      </c>
      <c r="H3" s="26">
        <v>13300000</v>
      </c>
      <c r="I3" s="55">
        <f>H3/D3</f>
        <v>21117.760188747685</v>
      </c>
      <c r="J3" s="55">
        <v>798000</v>
      </c>
      <c r="K3" s="55">
        <v>30000</v>
      </c>
      <c r="L3" s="55">
        <f>H3+J3+K3</f>
        <v>14128000</v>
      </c>
      <c r="M3" s="55"/>
      <c r="N3" s="55">
        <f>L3/G3</f>
        <v>21269.214480095674</v>
      </c>
      <c r="O3" s="55"/>
      <c r="P3" s="1"/>
      <c r="Q3" s="1"/>
      <c r="R3" s="1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1"/>
      <c r="C10" s="1"/>
      <c r="D10" s="7"/>
      <c r="E10" s="7"/>
      <c r="F10" s="7"/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/>
      <c r="B11" s="1"/>
      <c r="C11" s="1"/>
      <c r="D11" s="7"/>
      <c r="E11" s="7"/>
      <c r="F11" s="7"/>
      <c r="G11" s="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1"/>
      <c r="B12" s="1"/>
      <c r="C12" s="1"/>
      <c r="D12" s="7"/>
      <c r="E12" s="7"/>
      <c r="F12" s="7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7DC0E-0E31-4C24-BAF8-64812B5A97A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Phase 2- Wing B</vt:lpstr>
      <vt:lpstr>Phase 2- Wing C</vt:lpstr>
      <vt:lpstr>Total</vt:lpstr>
      <vt:lpstr>RERA</vt:lpstr>
      <vt:lpstr>Typical Floor</vt:lpstr>
      <vt:lpstr>IGR</vt:lpstr>
      <vt:lpstr>Rates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2024-02-05T11:11:03Z</dcterms:modified>
</cp:coreProperties>
</file>