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ran A Mistry\"/>
    </mc:Choice>
  </mc:AlternateContent>
  <xr:revisionPtr revIDLastSave="0" documentId="13_ncr:1_{8DEFE199-BF86-4396-A23F-214F78C6097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0" i="4" l="1"/>
  <c r="J21" i="4" s="1"/>
  <c r="R10" i="4" l="1"/>
  <c r="I21" i="4"/>
  <c r="I23" i="4" s="1"/>
  <c r="P10" i="4"/>
  <c r="O30" i="4"/>
  <c r="O28" i="4"/>
  <c r="I31" i="4"/>
  <c r="P12" i="4" l="1"/>
  <c r="P11" i="4"/>
  <c r="Q10" i="4"/>
  <c r="P9" i="4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<sst xmlns="http://schemas.openxmlformats.org/spreadsheetml/2006/main" count="32" uniqueCount="27">
  <si>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</si>
  <si>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</si>
  <si>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</si>
  <si>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</si>
  <si>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</si>
  <si>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</si>
  <si>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</si>
  <si>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</si>
  <si>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</si>
  <si>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</si>
  <si>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</si>
  <si>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</si>
  <si>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</si>
  <si>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</si>
  <si>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</si>
  <si>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</si>
  <si>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oc -2003</t>
  </si>
  <si>
    <t>agreemetn - 28.01.2019</t>
  </si>
  <si>
    <t>av</t>
  </si>
  <si>
    <t>sd</t>
  </si>
  <si>
    <t>rd</t>
  </si>
  <si>
    <t>bv</t>
  </si>
  <si>
    <t>previous report  - 2020</t>
  </si>
  <si>
    <t xml:space="preserve">bua </t>
  </si>
  <si>
    <t>12.01.24</t>
  </si>
  <si>
    <t>f. no. 302, 3rd floor, jupiter, evershine millennium Paradise, kandivali east</t>
  </si>
  <si>
    <t>car parking details will be given in next week - 30.01.2024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</si>
</sst>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125799</xdr:colOff>
      <xdr:row>40</xdr:row>
      <xdr:rowOff>124842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148A6D-8992-45BF-B716-4978B536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46599" cy="72876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77827</xdr:colOff>
      <xdr:row>28</xdr:row>
      <xdr:rowOff>105508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C458AD-12B7-49ED-BB1B-0F5BF9EC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660227" cy="524900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506427</xdr:colOff>
      <xdr:row>28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CACFC6-0910-4889-B4E1-53FBFBFA1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79227" cy="53252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1617</xdr:colOff>
      <xdr:row>29</xdr:row>
      <xdr:rowOff>38850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14032E-1C78-44DB-B915-A1AFC6DE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584017" cy="5372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325767</xdr:colOff>
      <xdr:row>44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C810DA-80D5-4E98-B40D-03B1DDCE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736967" cy="7268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163819</xdr:colOff>
      <xdr:row>35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94967-28AD-4E3F-BDD9-FB69D67A4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575019" cy="6658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306714</xdr:colOff>
      <xdr:row>41</xdr:row>
      <xdr:rowOff>134386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56173-253A-4938-8163-EF8CB64AA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17914" cy="7421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382585</xdr:colOff>
      <xdr:row>35</xdr:row>
      <xdr:rowOff>67429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CF35C3-A0C5-4A60-8100-DB628050E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355385" cy="54014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24</xdr:col>
      <xdr:colOff>420690</xdr:colOff>
      <xdr:row>29</xdr:row>
      <xdr:rowOff>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2D5391-A95D-4582-8BA8-591AF6E23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393490" cy="55252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535006</xdr:colOff>
      <xdr:row>29</xdr:row>
      <xdr:rowOff>172218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E4DF48-B4B3-475A-8467-C7DD6927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07806" cy="55062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363532</xdr:colOff>
      <xdr:row>29</xdr:row>
      <xdr:rowOff>744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9FAD5-2250-4A05-BEBA-AD870D6E7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336332" cy="53347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34C09A-D3F7-4FC3-9A37-BA36D1721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8" sqref="I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380</v>
      </c>
      <c r="C2" s="4">
        <f>B2*1.2</f>
        <v>456</v>
      </c>
      <c r="D2" s="4">
        <f t="shared" ref="D2:D13" si="2">C2*1.2</f>
        <v>547.19999999999993</v>
      </c>
      <c r="E2" s="5">
        <f t="shared" ref="E2:E13" si="3">R2</f>
        <v>10400000</v>
      </c>
      <c r="F2" s="10">
        <f t="shared" ref="F2:F13" si="4">ROUND((E2/B2),0)</f>
        <v>27368</v>
      </c>
      <c r="G2" s="10">
        <f t="shared" ref="G2:G13" si="5">ROUND((E2/C2),0)</f>
        <v>22807</v>
      </c>
      <c r="H2" s="10">
        <f t="shared" ref="H2:H13" si="6">ROUND((E2/D2),0)</f>
        <v>19006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380</v>
      </c>
      <c r="R2" s="2">
        <v>10400000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400</v>
      </c>
      <c r="C3" s="4">
        <f t="shared" ref="C3:C15" si="9">B3*1.2</f>
        <v>480</v>
      </c>
      <c r="D3" s="4">
        <f t="shared" si="2"/>
        <v>576</v>
      </c>
      <c r="E3" s="16">
        <f t="shared" si="3"/>
        <v>9600000</v>
      </c>
      <c r="F3" s="10">
        <f t="shared" si="4"/>
        <v>24000</v>
      </c>
      <c r="G3" s="10">
        <f t="shared" si="5"/>
        <v>20000</v>
      </c>
      <c r="H3" s="10">
        <f t="shared" si="6"/>
        <v>16667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400</v>
      </c>
      <c r="R3" s="2">
        <v>9600000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418</v>
      </c>
      <c r="C4" s="4">
        <f t="shared" si="9"/>
        <v>501.59999999999997</v>
      </c>
      <c r="D4" s="4">
        <f t="shared" si="2"/>
        <v>601.91999999999996</v>
      </c>
      <c r="E4" s="16">
        <f t="shared" si="3"/>
        <v>10800000</v>
      </c>
      <c r="F4" s="10">
        <f t="shared" si="4"/>
        <v>25837</v>
      </c>
      <c r="G4" s="10">
        <f t="shared" si="5"/>
        <v>21531</v>
      </c>
      <c r="H4" s="10">
        <f t="shared" si="6"/>
        <v>17943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418</v>
      </c>
      <c r="R4" s="2">
        <v>10800000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425</v>
      </c>
      <c r="C5" s="4">
        <f t="shared" si="9"/>
        <v>510</v>
      </c>
      <c r="D5" s="4">
        <f t="shared" si="2"/>
        <v>612</v>
      </c>
      <c r="E5" s="16">
        <f t="shared" si="3"/>
        <v>11500000</v>
      </c>
      <c r="F5" s="10">
        <f t="shared" si="4"/>
        <v>27059</v>
      </c>
      <c r="G5" s="10">
        <f t="shared" si="5"/>
        <v>22549</v>
      </c>
      <c r="H5" s="10">
        <f t="shared" si="6"/>
        <v>18791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425</v>
      </c>
      <c r="R5" s="2">
        <v>11500000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380</v>
      </c>
      <c r="C6" s="4">
        <f t="shared" si="9"/>
        <v>456</v>
      </c>
      <c r="D6" s="4">
        <f t="shared" si="2"/>
        <v>547.19999999999993</v>
      </c>
      <c r="E6" s="16">
        <f t="shared" si="3"/>
        <v>10000000</v>
      </c>
      <c r="F6" s="10">
        <f t="shared" si="4"/>
        <v>26316</v>
      </c>
      <c r="G6" s="10">
        <f t="shared" si="5"/>
        <v>21930</v>
      </c>
      <c r="H6" s="10">
        <f t="shared" si="6"/>
        <v>18275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380</v>
      </c>
      <c r="R6" s="2">
        <v>10000000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390</v>
      </c>
      <c r="C7" s="4">
        <f t="shared" si="9"/>
        <v>468</v>
      </c>
      <c r="D7" s="4">
        <f t="shared" si="2"/>
        <v>561.6</v>
      </c>
      <c r="E7" s="16">
        <f t="shared" si="3"/>
        <v>9800000</v>
      </c>
      <c r="F7" s="10">
        <f t="shared" si="4"/>
        <v>25128</v>
      </c>
      <c r="G7" s="10">
        <f t="shared" si="5"/>
        <v>20940</v>
      </c>
      <c r="H7" s="10">
        <f t="shared" si="6"/>
        <v>17450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390</v>
      </c>
      <c r="R7" s="2">
        <v>9800000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394</v>
      </c>
      <c r="C8" s="4">
        <f t="shared" si="9"/>
        <v>472.79999999999995</v>
      </c>
      <c r="D8" s="4">
        <f t="shared" si="2"/>
        <v>567.3599999999999</v>
      </c>
      <c r="E8" s="16">
        <f t="shared" si="3"/>
        <v>11000000</v>
      </c>
      <c r="F8" s="15">
        <f t="shared" si="4"/>
        <v>27919</v>
      </c>
      <c r="G8" s="10">
        <f t="shared" si="5"/>
        <v>23266</v>
      </c>
      <c r="H8" s="10">
        <f t="shared" si="6"/>
        <v>19388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394</v>
      </c>
      <c r="R8" s="2">
        <v>11000000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400</v>
      </c>
      <c r="C9" s="4">
        <f t="shared" si="9"/>
        <v>480</v>
      </c>
      <c r="D9" s="4">
        <f t="shared" si="2"/>
        <v>576</v>
      </c>
      <c r="E9" s="16">
        <f t="shared" si="3"/>
        <v>10800000</v>
      </c>
      <c r="F9" s="10">
        <f t="shared" si="4"/>
        <v>27000</v>
      </c>
      <c r="G9" s="10">
        <f t="shared" si="5"/>
        <v>22500</v>
      </c>
      <c r="H9" s="10">
        <f t="shared" si="6"/>
        <v>18750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400</v>
      </c>
      <c r="R9" s="2">
        <v>10800000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380.14859999999999</v>
      </c>
      <c r="C10" s="4">
        <f t="shared" si="9"/>
        <v>456.17831999999999</v>
      </c>
      <c r="D10" s="4">
        <f t="shared" si="2"/>
        <v>547.41398399999991</v>
      </c>
      <c r="E10" s="16">
        <f t="shared" si="3"/>
        <v>10100000</v>
      </c>
      <c r="F10" s="10">
        <f t="shared" si="4"/>
        <v>26569</v>
      </c>
      <c r="G10" s="10">
        <f t="shared" si="5"/>
        <v>22140</v>
      </c>
      <c r="H10" s="10">
        <f t="shared" si="6"/>
        <v>18450</v>
      </c>
      <c r="I10" s="4" t="e">
        <f>#REF!</f>
        <v>#REF!</v>
      </c>
      <c r="J10" s="4">
        <f t="shared" si="7"/>
        <v>4</v>
      </c>
      <c r="O10">
        <v>0</v>
      </c>
      <c r="P10">
        <f>42.38*10.764</f>
        <v>456.17831999999999</v>
      </c>
      <c r="Q10">
        <f t="shared" ref="Q10" si="10">P10/1.2</f>
        <v>380.14859999999999</v>
      </c>
      <c r="R10" s="2">
        <f>9500000+570000+30000</f>
        <v>10100000</v>
      </c>
      <c r="S10" s="8">
        <v>4</v>
      </c>
      <c r="T10" s="8" t="s">
        <v>24</v>
      </c>
    </row>
    <row r="11" spans="1:20" x14ac:dyDescent="0.25">
      <c r="A11" s="4">
        <f t="shared" si="0"/>
        <v>0</v>
      </c>
      <c r="B11" s="4">
        <f t="shared" si="1"/>
        <v>440</v>
      </c>
      <c r="C11" s="4">
        <f t="shared" si="9"/>
        <v>528</v>
      </c>
      <c r="D11" s="4">
        <f t="shared" si="2"/>
        <v>633.6</v>
      </c>
      <c r="E11" s="16">
        <f t="shared" si="3"/>
        <v>12700000</v>
      </c>
      <c r="F11" s="15">
        <f t="shared" si="4"/>
        <v>28864</v>
      </c>
      <c r="G11" s="10">
        <f t="shared" si="5"/>
        <v>24053</v>
      </c>
      <c r="H11" s="10">
        <f t="shared" si="6"/>
        <v>20044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440</v>
      </c>
      <c r="R11" s="2">
        <v>12700000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415</v>
      </c>
      <c r="C12" s="4">
        <f t="shared" si="9"/>
        <v>498</v>
      </c>
      <c r="D12" s="4">
        <f t="shared" si="2"/>
        <v>597.6</v>
      </c>
      <c r="E12" s="16">
        <f t="shared" si="3"/>
        <v>11600000</v>
      </c>
      <c r="F12" s="15">
        <f t="shared" si="4"/>
        <v>27952</v>
      </c>
      <c r="G12" s="10">
        <f t="shared" si="5"/>
        <v>23293</v>
      </c>
      <c r="H12" s="10">
        <f t="shared" si="6"/>
        <v>19411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415</v>
      </c>
      <c r="R12" s="2">
        <v>11600000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440</v>
      </c>
      <c r="C13" s="4">
        <f t="shared" si="9"/>
        <v>528</v>
      </c>
      <c r="D13" s="4">
        <f t="shared" si="2"/>
        <v>633.6</v>
      </c>
      <c r="E13" s="16">
        <f t="shared" si="3"/>
        <v>12300000</v>
      </c>
      <c r="F13" s="15">
        <f t="shared" si="4"/>
        <v>27955</v>
      </c>
      <c r="G13" s="10">
        <f t="shared" si="5"/>
        <v>23295</v>
      </c>
      <c r="H13" s="10">
        <f t="shared" si="6"/>
        <v>19413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440</v>
      </c>
      <c r="R13" s="2">
        <v>12300000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8" spans="7:24" x14ac:dyDescent="0.25">
      <c r="H18" t="s">
        <v>25</v>
      </c>
    </row>
    <row r="19" spans="7:24" x14ac:dyDescent="0.25">
      <c r="H19" t="s">
        <v>13</v>
      </c>
      <c r="I19">
        <v>394</v>
      </c>
      <c r="J19">
        <v>150</v>
      </c>
    </row>
    <row r="20" spans="7:24" x14ac:dyDescent="0.25">
      <c r="H20" t="s">
        <v>14</v>
      </c>
      <c r="I20">
        <v>28000</v>
      </c>
      <c r="J20">
        <f>I20*25%</f>
        <v>7000</v>
      </c>
    </row>
    <row r="21" spans="7:24" x14ac:dyDescent="0.25">
      <c r="H21" t="s">
        <v>15</v>
      </c>
      <c r="I21">
        <f>I20*I19</f>
        <v>11032000</v>
      </c>
      <c r="J21">
        <f>J20*J19</f>
        <v>1050000</v>
      </c>
    </row>
    <row r="22" spans="7:24" x14ac:dyDescent="0.25">
      <c r="G22" s="6"/>
      <c r="H22" s="6"/>
      <c r="I22" s="4"/>
      <c r="J22" t="s">
        <v>26</v>
      </c>
    </row>
    <row r="23" spans="7:24" x14ac:dyDescent="0.25">
      <c r="I23">
        <f>I22+I21</f>
        <v>11032000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17</v>
      </c>
      <c r="N27" t="s">
        <v>22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I28">
        <v>9500000</v>
      </c>
      <c r="N28" t="s">
        <v>23</v>
      </c>
      <c r="O28">
        <f>394*1.2</f>
        <v>472.79999999999995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19</v>
      </c>
      <c r="I29">
        <v>475000</v>
      </c>
      <c r="N29" t="s">
        <v>14</v>
      </c>
      <c r="O29">
        <v>26500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20</v>
      </c>
      <c r="I30">
        <v>30000</v>
      </c>
      <c r="N30" t="s">
        <v>15</v>
      </c>
      <c r="O30">
        <f>O29*O28</f>
        <v>12529199.999999998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21</v>
      </c>
      <c r="I31">
        <f>I30+I29+I28</f>
        <v>10005000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2024-02-08T06:42:24Z</dcterms:modified>
</cp:coreProperties>
</file>