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BAJRANG C. SINGH\"/>
    </mc:Choice>
  </mc:AlternateContent>
  <xr:revisionPtr revIDLastSave="0" documentId="13_ncr:1_{11243478-71FF-44FD-AFF2-07263AC1671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R26" i="4" l="1"/>
  <c r="P15" i="4"/>
  <c r="P20" i="4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H19" i="4" s="1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H16" i="4" s="1"/>
  <c r="A16" i="4"/>
  <c r="Q15" i="4"/>
  <c r="B15" i="4" s="1"/>
  <c r="C15" i="4" s="1"/>
  <c r="D15" i="4" s="1"/>
  <c r="J15" i="4"/>
  <c r="I15" i="4"/>
  <c r="E15" i="4"/>
  <c r="A15" i="4"/>
  <c r="P14" i="4"/>
  <c r="P13" i="4"/>
  <c r="P12" i="4"/>
  <c r="H15" i="4" l="1"/>
  <c r="H17" i="4"/>
  <c r="H18" i="4"/>
  <c r="F15" i="4"/>
  <c r="F18" i="4"/>
  <c r="F19" i="4"/>
  <c r="F20" i="4"/>
  <c r="F16" i="4"/>
  <c r="F17" i="4"/>
  <c r="G17" i="4"/>
  <c r="G18" i="4"/>
  <c r="G19" i="4"/>
  <c r="G20" i="4"/>
  <c r="G15" i="4"/>
  <c r="G16" i="4"/>
  <c r="P11" i="4"/>
  <c r="P10" i="4"/>
  <c r="P9" i="4"/>
  <c r="P8" i="4"/>
  <c r="G27" i="4"/>
  <c r="Q7" i="4"/>
  <c r="P25" i="4"/>
  <c r="H25" i="4"/>
  <c r="Q12" i="4" l="1"/>
  <c r="Q11" i="4"/>
  <c r="Q10" i="4"/>
  <c r="Q9" i="4"/>
  <c r="Q8" i="4"/>
  <c r="P7" i="4"/>
  <c r="P6" i="4"/>
  <c r="Q5" i="4"/>
  <c r="Q4" i="4"/>
  <c r="Q3" i="4"/>
  <c r="Q2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21" i="4" l="1"/>
  <c r="Q21" i="4" s="1"/>
  <c r="J21" i="4"/>
  <c r="I21" i="4"/>
  <c r="E21" i="4"/>
  <c r="A21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21" i="4"/>
  <c r="C21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1" i="4"/>
  <c r="H21" i="4" s="1"/>
  <c r="G21" i="4"/>
  <c r="F21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<sst xmlns="http://schemas.openxmlformats.org/spreadsheetml/2006/main" count="185" uniqueCount="34">
  <si>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</si>
  <si>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</si>
  <si>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</si>
  <si>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</si>
  <si>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</si>
  <si>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</si>
  <si>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</si>
  <si>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</si>
  <si>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</si>
  <si>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</si>
  <si>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</si>
  <si>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</si>
  <si>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</si>
  <si>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</si>
  <si>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</si>
  <si>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</si>
  <si>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U. no. 109, 1st floor, dheeraj heritage premises, daulat nagar, s v road, santacruz west</t>
  </si>
  <si>
    <t>OC - 2008</t>
  </si>
  <si>
    <t>agreement - 15.07.2006</t>
  </si>
  <si>
    <t>av</t>
  </si>
  <si>
    <t>32000 to 35000 on ca</t>
  </si>
  <si>
    <t>mca</t>
  </si>
  <si>
    <t>shop no. 8 &amp; 9 merged</t>
  </si>
  <si>
    <t>30.08.23</t>
  </si>
  <si>
    <t>17.04.23</t>
  </si>
  <si>
    <t>28.07.23</t>
  </si>
  <si>
    <t>13.04.23</t>
  </si>
  <si>
    <t>26.12.23</t>
  </si>
  <si>
    <t>rate on ca - 46800/-</t>
  </si>
  <si>
    <t>ref report  - 2017</t>
  </si>
  <si>
    <t>25.08.23 - shop</t>
  </si>
  <si>
    <t>23.08.23-shop</t>
  </si>
  <si>
    <t>04.07.22- pioneer</t>
  </si>
  <si>
    <t>24.02.22-Shop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</si>
</sst>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532072</xdr:colOff>
      <xdr:row>0</xdr:row>
      <xdr:rowOff>685800</xdr:rowOff>
    </xdr:from>
    <xdr:to>
      <xdr:col>31</xdr:col>
      <xdr:colOff>476250</xdr:colOff>
      <xdr:row>25</xdr:row>
      <xdr:rowOff>181948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C489A4-AEF5-4931-B16D-58F7E2A7C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09697" y="685800"/>
          <a:ext cx="6649778" cy="48301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4594E3-8DC1-4D42-8910-2DF69EE15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AA65A2-C24B-4AF9-A85F-E4F740C36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C56ABD-E66E-43F2-93A4-1A954AF8D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890A70-A24D-48F5-9BB9-52F1DF810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EBF738-2E51-4E85-B809-49B3EF21F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238F5B-85F5-4196-ABBD-C8B794EE0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392792</xdr:colOff>
      <xdr:row>40</xdr:row>
      <xdr:rowOff>58158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E42EA0-C900-49DC-94D2-245DD5061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42392" cy="7220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497581</xdr:colOff>
      <xdr:row>44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BC6219-98B4-49AD-AED4-A150BDD74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347181" cy="7363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316581</xdr:colOff>
      <xdr:row>40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B0624E-7D65-4F0D-B893-25D118181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66181" cy="75448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268949</xdr:colOff>
      <xdr:row>42</xdr:row>
      <xdr:rowOff>162991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DB51DB-F7FB-4252-9C5E-212FDEB58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18549" cy="7640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449950</xdr:colOff>
      <xdr:row>45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69D0FB-B24C-4495-A94F-C35E33D5D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299550" cy="73924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5DF68F-1EEB-4BA9-A5B9-C6365CFF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52B70-49AA-4182-9910-B17D2C2A9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678FD3-7CA2-4E8C-91F4-EE5BD7A86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zoomScaleNormal="100" workbookViewId="0">
      <selection activeCell="N25" sqref="N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3.5703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21" si="0">N2</f>
        <v>0</v>
      </c>
      <c r="B2" s="4">
        <f t="shared" ref="B2:B21" si="1">Q2</f>
        <v>500</v>
      </c>
      <c r="C2" s="4">
        <f>B2*1.2</f>
        <v>600</v>
      </c>
      <c r="D2" s="4">
        <f t="shared" ref="D2:D13" si="2">C2*1.2</f>
        <v>720</v>
      </c>
      <c r="E2" s="5">
        <f t="shared" ref="E2:E13" si="3">R2</f>
        <v>18000000</v>
      </c>
      <c r="F2" s="10">
        <f t="shared" ref="F2:F13" si="4">ROUND((E2/B2),0)</f>
        <v>36000</v>
      </c>
      <c r="G2" s="10">
        <f t="shared" ref="G2:G13" si="5">ROUND((E2/C2),0)</f>
        <v>30000</v>
      </c>
      <c r="H2" s="10">
        <f t="shared" ref="H2:H13" si="6">ROUND((E2/D2),0)</f>
        <v>25000</v>
      </c>
      <c r="I2" s="4" t="e">
        <f>#REF!</f>
        <v>#REF!</v>
      </c>
      <c r="J2" s="4">
        <f t="shared" ref="J2:J13" si="7">S2</f>
        <v>0</v>
      </c>
      <c r="O2">
        <v>0</v>
      </c>
      <c r="P2">
        <v>600</v>
      </c>
      <c r="Q2">
        <f t="shared" ref="Q2:Q12" si="8">P2/1.2</f>
        <v>500</v>
      </c>
      <c r="R2" s="2">
        <v>18000000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583.33333333333337</v>
      </c>
      <c r="C3" s="4">
        <f t="shared" ref="C3:C21" si="9">B3*1.2</f>
        <v>700</v>
      </c>
      <c r="D3" s="4">
        <f t="shared" si="2"/>
        <v>840</v>
      </c>
      <c r="E3" s="5">
        <f t="shared" si="3"/>
        <v>42500000</v>
      </c>
      <c r="F3" s="15">
        <f t="shared" si="4"/>
        <v>72857</v>
      </c>
      <c r="G3" s="10">
        <f t="shared" si="5"/>
        <v>60714</v>
      </c>
      <c r="H3" s="10">
        <f t="shared" si="6"/>
        <v>50595</v>
      </c>
      <c r="I3" s="4" t="e">
        <f>#REF!</f>
        <v>#REF!</v>
      </c>
      <c r="J3" s="4">
        <f t="shared" si="7"/>
        <v>0</v>
      </c>
      <c r="O3">
        <v>0</v>
      </c>
      <c r="P3">
        <v>700</v>
      </c>
      <c r="Q3">
        <f t="shared" si="8"/>
        <v>583.33333333333337</v>
      </c>
      <c r="R3" s="2">
        <v>42500000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210</v>
      </c>
      <c r="C4" s="4">
        <f t="shared" si="9"/>
        <v>252</v>
      </c>
      <c r="D4" s="4">
        <f t="shared" si="2"/>
        <v>302.39999999999998</v>
      </c>
      <c r="E4" s="5">
        <f t="shared" si="3"/>
        <v>12500000</v>
      </c>
      <c r="F4" s="15">
        <f t="shared" si="4"/>
        <v>59524</v>
      </c>
      <c r="G4" s="10">
        <f t="shared" si="5"/>
        <v>49603</v>
      </c>
      <c r="H4" s="10">
        <f t="shared" si="6"/>
        <v>41336</v>
      </c>
      <c r="I4" s="4" t="e">
        <f>#REF!</f>
        <v>#REF!</v>
      </c>
      <c r="J4" s="4">
        <f t="shared" si="7"/>
        <v>0</v>
      </c>
      <c r="O4">
        <v>0</v>
      </c>
      <c r="P4">
        <v>252</v>
      </c>
      <c r="Q4">
        <f t="shared" si="8"/>
        <v>210</v>
      </c>
      <c r="R4" s="2">
        <v>12500000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166.66666666666669</v>
      </c>
      <c r="C5" s="4">
        <f t="shared" si="9"/>
        <v>200.00000000000003</v>
      </c>
      <c r="D5" s="4">
        <f t="shared" si="2"/>
        <v>240.00000000000003</v>
      </c>
      <c r="E5" s="5">
        <f t="shared" si="3"/>
        <v>17500000</v>
      </c>
      <c r="F5" s="10">
        <f t="shared" si="4"/>
        <v>105000</v>
      </c>
      <c r="G5" s="10">
        <f t="shared" si="5"/>
        <v>87500</v>
      </c>
      <c r="H5" s="10">
        <f t="shared" si="6"/>
        <v>72917</v>
      </c>
      <c r="I5" s="4" t="e">
        <f>#REF!</f>
        <v>#REF!</v>
      </c>
      <c r="J5" s="4">
        <f t="shared" si="7"/>
        <v>0</v>
      </c>
      <c r="O5">
        <v>0</v>
      </c>
      <c r="P5">
        <v>200</v>
      </c>
      <c r="Q5">
        <f t="shared" si="8"/>
        <v>166.66666666666669</v>
      </c>
      <c r="R5" s="2">
        <v>17500000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1580</v>
      </c>
      <c r="C6" s="4">
        <f t="shared" si="9"/>
        <v>1896</v>
      </c>
      <c r="D6" s="4">
        <f t="shared" si="2"/>
        <v>2275.1999999999998</v>
      </c>
      <c r="E6" s="5">
        <f t="shared" si="3"/>
        <v>70000000</v>
      </c>
      <c r="F6" s="15">
        <f t="shared" si="4"/>
        <v>44304</v>
      </c>
      <c r="G6" s="10">
        <f t="shared" si="5"/>
        <v>36920</v>
      </c>
      <c r="H6" s="10">
        <f t="shared" si="6"/>
        <v>30767</v>
      </c>
      <c r="I6" s="4" t="e">
        <f>#REF!</f>
        <v>#REF!</v>
      </c>
      <c r="J6" s="4">
        <f t="shared" si="7"/>
        <v>0</v>
      </c>
      <c r="O6">
        <v>0</v>
      </c>
      <c r="P6">
        <f t="shared" ref="P6:P7" si="10">O6/1.2</f>
        <v>0</v>
      </c>
      <c r="Q6">
        <v>1580</v>
      </c>
      <c r="R6" s="2">
        <v>70000000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138.31739999999999</v>
      </c>
      <c r="C7" s="4">
        <f t="shared" si="9"/>
        <v>165.98087999999998</v>
      </c>
      <c r="D7" s="4">
        <f t="shared" si="2"/>
        <v>199.17705599999996</v>
      </c>
      <c r="E7" s="5">
        <f t="shared" si="3"/>
        <v>4000000</v>
      </c>
      <c r="F7" s="10">
        <f t="shared" si="4"/>
        <v>28919</v>
      </c>
      <c r="G7" s="10">
        <f t="shared" si="5"/>
        <v>24099</v>
      </c>
      <c r="H7" s="10">
        <f t="shared" si="6"/>
        <v>20083</v>
      </c>
      <c r="I7" s="4" t="e">
        <f>#REF!</f>
        <v>#REF!</v>
      </c>
      <c r="J7" s="4" t="str">
        <f t="shared" si="7"/>
        <v>30.08.23</v>
      </c>
      <c r="O7">
        <v>0</v>
      </c>
      <c r="P7">
        <f t="shared" si="10"/>
        <v>0</v>
      </c>
      <c r="Q7">
        <f>12.85*10.764</f>
        <v>138.31739999999999</v>
      </c>
      <c r="R7" s="2">
        <v>4000000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147.47502</v>
      </c>
      <c r="C8" s="4">
        <f t="shared" si="9"/>
        <v>176.970024</v>
      </c>
      <c r="D8" s="4">
        <f t="shared" si="2"/>
        <v>212.3640288</v>
      </c>
      <c r="E8" s="5">
        <f t="shared" si="3"/>
        <v>3811000</v>
      </c>
      <c r="F8" s="10">
        <f t="shared" si="4"/>
        <v>25842</v>
      </c>
      <c r="G8" s="10">
        <f t="shared" si="5"/>
        <v>21535</v>
      </c>
      <c r="H8" s="10">
        <f t="shared" si="6"/>
        <v>17946</v>
      </c>
      <c r="I8" s="4" t="e">
        <f>#REF!</f>
        <v>#REF!</v>
      </c>
      <c r="J8" s="4" t="str">
        <f t="shared" si="7"/>
        <v>17.04.23</v>
      </c>
      <c r="O8">
        <v>0</v>
      </c>
      <c r="P8">
        <f>16.44*10.7646</f>
        <v>176.970024</v>
      </c>
      <c r="Q8">
        <f t="shared" si="8"/>
        <v>147.47502</v>
      </c>
      <c r="R8" s="2">
        <v>3811000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147.47502</v>
      </c>
      <c r="C9" s="4">
        <f t="shared" si="9"/>
        <v>176.970024</v>
      </c>
      <c r="D9" s="4">
        <f t="shared" si="2"/>
        <v>212.3640288</v>
      </c>
      <c r="E9" s="5">
        <f t="shared" si="3"/>
        <v>3825000</v>
      </c>
      <c r="F9" s="10">
        <f t="shared" si="4"/>
        <v>25937</v>
      </c>
      <c r="G9" s="10">
        <f t="shared" si="5"/>
        <v>21614</v>
      </c>
      <c r="H9" s="10">
        <f t="shared" si="6"/>
        <v>18012</v>
      </c>
      <c r="I9" s="4" t="e">
        <f>#REF!</f>
        <v>#REF!</v>
      </c>
      <c r="J9" s="4" t="str">
        <f t="shared" si="7"/>
        <v>28.07.23</v>
      </c>
      <c r="O9">
        <v>0</v>
      </c>
      <c r="P9">
        <f>16.44*10.7646</f>
        <v>176.970024</v>
      </c>
      <c r="Q9">
        <f t="shared" si="8"/>
        <v>147.47502</v>
      </c>
      <c r="R9" s="2">
        <v>3825000</v>
      </c>
      <c r="S9" s="8" t="s">
        <v>25</v>
      </c>
      <c r="T9" s="8"/>
    </row>
    <row r="10" spans="1:20" x14ac:dyDescent="0.25">
      <c r="A10" s="4">
        <f t="shared" si="0"/>
        <v>0</v>
      </c>
      <c r="B10" s="4">
        <f t="shared" si="1"/>
        <v>330.99299999999994</v>
      </c>
      <c r="C10" s="4">
        <f t="shared" si="9"/>
        <v>397.19159999999994</v>
      </c>
      <c r="D10" s="4">
        <f t="shared" si="2"/>
        <v>476.62991999999991</v>
      </c>
      <c r="E10" s="5">
        <f t="shared" si="3"/>
        <v>10600000</v>
      </c>
      <c r="F10" s="10">
        <f t="shared" si="4"/>
        <v>32025</v>
      </c>
      <c r="G10" s="10">
        <f t="shared" si="5"/>
        <v>26687</v>
      </c>
      <c r="H10" s="10">
        <f t="shared" si="6"/>
        <v>22239</v>
      </c>
      <c r="I10" s="4" t="e">
        <f>#REF!</f>
        <v>#REF!</v>
      </c>
      <c r="J10" s="4" t="str">
        <f t="shared" si="7"/>
        <v>13.04.23</v>
      </c>
      <c r="O10">
        <v>0</v>
      </c>
      <c r="P10">
        <f>36.9*10.764</f>
        <v>397.19159999999994</v>
      </c>
      <c r="Q10">
        <f t="shared" si="8"/>
        <v>330.99299999999994</v>
      </c>
      <c r="R10" s="2">
        <v>10600000</v>
      </c>
      <c r="S10" s="8" t="s">
        <v>26</v>
      </c>
      <c r="T10" s="8"/>
    </row>
    <row r="11" spans="1:20" x14ac:dyDescent="0.25">
      <c r="A11" s="4">
        <f t="shared" si="0"/>
        <v>0</v>
      </c>
      <c r="B11" s="4">
        <f t="shared" si="1"/>
        <v>147.37710000000001</v>
      </c>
      <c r="C11" s="4">
        <f t="shared" si="9"/>
        <v>176.85252</v>
      </c>
      <c r="D11" s="4">
        <f t="shared" si="2"/>
        <v>212.22302399999998</v>
      </c>
      <c r="E11" s="5">
        <f t="shared" si="3"/>
        <v>4800000</v>
      </c>
      <c r="F11" s="10">
        <f t="shared" si="4"/>
        <v>32570</v>
      </c>
      <c r="G11" s="10">
        <f t="shared" si="5"/>
        <v>27141</v>
      </c>
      <c r="H11" s="10">
        <f t="shared" si="6"/>
        <v>22618</v>
      </c>
      <c r="I11" s="4" t="e">
        <f>#REF!</f>
        <v>#REF!</v>
      </c>
      <c r="J11" s="4" t="str">
        <f t="shared" si="7"/>
        <v>26.12.23</v>
      </c>
      <c r="O11">
        <v>0</v>
      </c>
      <c r="P11">
        <f>16.43*10.764</f>
        <v>176.85252</v>
      </c>
      <c r="Q11">
        <f t="shared" si="8"/>
        <v>147.37710000000001</v>
      </c>
      <c r="R11" s="2">
        <v>4800000</v>
      </c>
      <c r="S11" s="8" t="s">
        <v>27</v>
      </c>
      <c r="T11" s="8"/>
    </row>
    <row r="12" spans="1:20" x14ac:dyDescent="0.25">
      <c r="A12" s="4">
        <f t="shared" si="0"/>
        <v>0</v>
      </c>
      <c r="B12" s="4">
        <f t="shared" si="1"/>
        <v>124.32419999999999</v>
      </c>
      <c r="C12" s="4">
        <f t="shared" si="9"/>
        <v>149.18903999999998</v>
      </c>
      <c r="D12" s="4">
        <f t="shared" si="2"/>
        <v>179.02684799999997</v>
      </c>
      <c r="E12" s="5">
        <f t="shared" si="3"/>
        <v>3900000</v>
      </c>
      <c r="F12" s="10">
        <f t="shared" si="4"/>
        <v>31370</v>
      </c>
      <c r="G12" s="10">
        <f t="shared" si="5"/>
        <v>26141</v>
      </c>
      <c r="H12" s="10">
        <f t="shared" si="6"/>
        <v>21784</v>
      </c>
      <c r="I12" s="4" t="e">
        <f>#REF!</f>
        <v>#REF!</v>
      </c>
      <c r="J12" s="4" t="str">
        <f t="shared" si="7"/>
        <v>25.08.23 - shop</v>
      </c>
      <c r="O12">
        <v>0</v>
      </c>
      <c r="P12">
        <f>13.86*10.764</f>
        <v>149.18903999999998</v>
      </c>
      <c r="Q12">
        <f t="shared" si="8"/>
        <v>124.32419999999999</v>
      </c>
      <c r="R12" s="2">
        <v>3900000</v>
      </c>
      <c r="S12" s="8" t="s">
        <v>30</v>
      </c>
      <c r="T12" s="8"/>
    </row>
    <row r="13" spans="1:20" x14ac:dyDescent="0.25">
      <c r="A13" s="4">
        <f t="shared" si="0"/>
        <v>0</v>
      </c>
      <c r="B13" s="4">
        <f t="shared" si="1"/>
        <v>60.6372</v>
      </c>
      <c r="C13" s="4">
        <f t="shared" si="9"/>
        <v>72.76464</v>
      </c>
      <c r="D13" s="4">
        <f t="shared" si="2"/>
        <v>87.317567999999994</v>
      </c>
      <c r="E13" s="5">
        <f t="shared" si="3"/>
        <v>2100000</v>
      </c>
      <c r="F13" s="10">
        <f t="shared" si="4"/>
        <v>34632</v>
      </c>
      <c r="G13" s="10">
        <f t="shared" si="5"/>
        <v>28860</v>
      </c>
      <c r="H13" s="10">
        <f t="shared" si="6"/>
        <v>24050</v>
      </c>
      <c r="I13" s="4" t="e">
        <f>#REF!</f>
        <v>#REF!</v>
      </c>
      <c r="J13" s="4" t="str">
        <f t="shared" si="7"/>
        <v>23.08.23-shop</v>
      </c>
      <c r="O13">
        <v>0</v>
      </c>
      <c r="P13">
        <f>6.76*10.764</f>
        <v>72.76464</v>
      </c>
      <c r="Q13">
        <f t="shared" ref="Q13" si="11">P13/1.2</f>
        <v>60.6372</v>
      </c>
      <c r="R13" s="2">
        <v>2100000</v>
      </c>
      <c r="S13" s="8" t="s">
        <v>31</v>
      </c>
      <c r="T13" s="8"/>
    </row>
    <row r="14" spans="1:20" x14ac:dyDescent="0.25">
      <c r="A14" s="4">
        <f t="shared" si="0"/>
        <v>0</v>
      </c>
      <c r="B14" s="4">
        <f t="shared" si="1"/>
        <v>225.0573</v>
      </c>
      <c r="C14" s="4">
        <f t="shared" si="9"/>
        <v>270.06876</v>
      </c>
      <c r="D14" s="4">
        <f t="shared" ref="D14:D21" si="12">C14*1.2</f>
        <v>324.08251200000001</v>
      </c>
      <c r="E14" s="5">
        <f t="shared" ref="E14:E21" si="13">R14</f>
        <v>6800000</v>
      </c>
      <c r="F14" s="10">
        <f t="shared" ref="F14:F21" si="14">ROUND((E14/B14),0)</f>
        <v>30215</v>
      </c>
      <c r="G14" s="10">
        <f t="shared" ref="G14:G21" si="15">ROUND((E14/C14),0)</f>
        <v>25179</v>
      </c>
      <c r="H14" s="10">
        <f t="shared" ref="H14:H21" si="16">ROUND((E14/D14),0)</f>
        <v>20982</v>
      </c>
      <c r="I14" s="4" t="e">
        <f>#REF!</f>
        <v>#REF!</v>
      </c>
      <c r="J14" s="4" t="str">
        <f t="shared" ref="J14:J21" si="17">S14</f>
        <v>04.07.22- pioneer</v>
      </c>
      <c r="O14">
        <v>0</v>
      </c>
      <c r="P14">
        <f>25.09*10.764</f>
        <v>270.06876</v>
      </c>
      <c r="Q14">
        <f t="shared" ref="Q14:Q21" si="18">P14/1.2</f>
        <v>225.0573</v>
      </c>
      <c r="R14" s="2">
        <v>6800000</v>
      </c>
      <c r="S14" s="8" t="s">
        <v>32</v>
      </c>
      <c r="T14" s="8"/>
    </row>
    <row r="15" spans="1:20" x14ac:dyDescent="0.25">
      <c r="A15" s="4">
        <f t="shared" ref="A15:A20" si="19">N15</f>
        <v>0</v>
      </c>
      <c r="B15" s="4">
        <f t="shared" ref="B15:B20" si="20">Q15</f>
        <v>213.3963</v>
      </c>
      <c r="C15" s="4">
        <f t="shared" ref="C15:C20" si="21">B15*1.2</f>
        <v>256.07556</v>
      </c>
      <c r="D15" s="4">
        <f t="shared" ref="D15:D20" si="22">C15*1.2</f>
        <v>307.29067199999997</v>
      </c>
      <c r="E15" s="5">
        <f t="shared" ref="E15:E20" si="23">R15</f>
        <v>9000000</v>
      </c>
      <c r="F15" s="15">
        <f t="shared" ref="F15:F20" si="24">ROUND((E15/B15),0)</f>
        <v>42175</v>
      </c>
      <c r="G15" s="10">
        <f t="shared" ref="G15:G20" si="25">ROUND((E15/C15),0)</f>
        <v>35146</v>
      </c>
      <c r="H15" s="10">
        <f t="shared" ref="H15:H20" si="26">ROUND((E15/D15),0)</f>
        <v>29288</v>
      </c>
      <c r="I15" s="4" t="e">
        <f>#REF!</f>
        <v>#REF!</v>
      </c>
      <c r="J15" s="4" t="str">
        <f t="shared" ref="J15:J20" si="27">S15</f>
        <v>24.02.22-Shop</v>
      </c>
      <c r="O15">
        <v>0</v>
      </c>
      <c r="P15">
        <f>23.79*10.764</f>
        <v>256.07556</v>
      </c>
      <c r="Q15">
        <f t="shared" ref="Q15:Q20" si="28">P15/1.2</f>
        <v>213.3963</v>
      </c>
      <c r="R15" s="2">
        <v>9000000</v>
      </c>
      <c r="S15" s="8" t="s">
        <v>33</v>
      </c>
      <c r="T15" s="8"/>
    </row>
    <row r="16" spans="1:20" x14ac:dyDescent="0.25">
      <c r="A16" s="4">
        <f t="shared" si="19"/>
        <v>0</v>
      </c>
      <c r="B16" s="4">
        <f t="shared" si="20"/>
        <v>0</v>
      </c>
      <c r="C16" s="4">
        <f t="shared" si="21"/>
        <v>0</v>
      </c>
      <c r="D16" s="4">
        <f t="shared" si="22"/>
        <v>0</v>
      </c>
      <c r="E16" s="5">
        <f t="shared" si="23"/>
        <v>0</v>
      </c>
      <c r="F16" s="10" t="e">
        <f t="shared" si="24"/>
        <v>#DIV/0!</v>
      </c>
      <c r="G16" s="10" t="e">
        <f t="shared" si="25"/>
        <v>#DIV/0!</v>
      </c>
      <c r="H16" s="10" t="e">
        <f t="shared" si="26"/>
        <v>#DIV/0!</v>
      </c>
      <c r="I16" s="4" t="e">
        <f>#REF!</f>
        <v>#REF!</v>
      </c>
      <c r="J16" s="4">
        <f t="shared" si="27"/>
        <v>0</v>
      </c>
      <c r="O16">
        <v>0</v>
      </c>
      <c r="P16">
        <f t="shared" ref="P15:P20" si="29">O16/1.2</f>
        <v>0</v>
      </c>
      <c r="Q16">
        <f t="shared" si="28"/>
        <v>0</v>
      </c>
      <c r="R16" s="2">
        <v>0</v>
      </c>
      <c r="S16" s="8"/>
      <c r="T16" s="8"/>
    </row>
    <row r="17" spans="1:24" x14ac:dyDescent="0.25">
      <c r="A17" s="4">
        <f t="shared" si="19"/>
        <v>0</v>
      </c>
      <c r="B17" s="4">
        <f t="shared" si="20"/>
        <v>0</v>
      </c>
      <c r="C17" s="4">
        <f t="shared" si="21"/>
        <v>0</v>
      </c>
      <c r="D17" s="4">
        <f t="shared" si="22"/>
        <v>0</v>
      </c>
      <c r="E17" s="5">
        <f t="shared" si="23"/>
        <v>0</v>
      </c>
      <c r="F17" s="10" t="e">
        <f t="shared" si="24"/>
        <v>#DIV/0!</v>
      </c>
      <c r="G17" s="10" t="e">
        <f t="shared" si="25"/>
        <v>#DIV/0!</v>
      </c>
      <c r="H17" s="10" t="e">
        <f t="shared" si="26"/>
        <v>#DIV/0!</v>
      </c>
      <c r="I17" s="4" t="e">
        <f>#REF!</f>
        <v>#REF!</v>
      </c>
      <c r="J17" s="4">
        <f t="shared" si="27"/>
        <v>0</v>
      </c>
      <c r="O17">
        <v>0</v>
      </c>
      <c r="P17">
        <f t="shared" si="29"/>
        <v>0</v>
      </c>
      <c r="Q17">
        <f t="shared" si="28"/>
        <v>0</v>
      </c>
      <c r="R17" s="2">
        <v>0</v>
      </c>
      <c r="S17" s="8"/>
      <c r="T17" s="8"/>
    </row>
    <row r="18" spans="1:24" x14ac:dyDescent="0.25">
      <c r="A18" s="4">
        <f t="shared" si="19"/>
        <v>0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10" t="e">
        <f t="shared" si="24"/>
        <v>#DIV/0!</v>
      </c>
      <c r="G18" s="10" t="e">
        <f t="shared" si="25"/>
        <v>#DIV/0!</v>
      </c>
      <c r="H18" s="10" t="e">
        <f t="shared" si="26"/>
        <v>#DIV/0!</v>
      </c>
      <c r="I18" s="4" t="e">
        <f>#REF!</f>
        <v>#REF!</v>
      </c>
      <c r="J18" s="4">
        <f t="shared" si="27"/>
        <v>0</v>
      </c>
      <c r="O18">
        <v>0</v>
      </c>
      <c r="P18">
        <f t="shared" si="29"/>
        <v>0</v>
      </c>
      <c r="Q18">
        <f t="shared" si="28"/>
        <v>0</v>
      </c>
      <c r="R18" s="2">
        <v>0</v>
      </c>
      <c r="S18" s="8"/>
      <c r="T18" s="8"/>
    </row>
    <row r="19" spans="1:24" x14ac:dyDescent="0.25">
      <c r="A19" s="4">
        <f t="shared" si="19"/>
        <v>0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10" t="e">
        <f t="shared" si="24"/>
        <v>#DIV/0!</v>
      </c>
      <c r="G19" s="10" t="e">
        <f t="shared" si="25"/>
        <v>#DIV/0!</v>
      </c>
      <c r="H19" s="10" t="e">
        <f t="shared" si="26"/>
        <v>#DIV/0!</v>
      </c>
      <c r="I19" s="4" t="e">
        <f>#REF!</f>
        <v>#REF!</v>
      </c>
      <c r="J19" s="4">
        <f t="shared" si="27"/>
        <v>0</v>
      </c>
      <c r="O19">
        <v>0</v>
      </c>
      <c r="P19">
        <f t="shared" si="29"/>
        <v>0</v>
      </c>
      <c r="Q19">
        <f t="shared" si="28"/>
        <v>0</v>
      </c>
      <c r="R19" s="2">
        <v>0</v>
      </c>
      <c r="S19" s="8"/>
      <c r="T19" s="8"/>
    </row>
    <row r="20" spans="1:24" x14ac:dyDescent="0.25">
      <c r="A20" s="4">
        <f t="shared" si="19"/>
        <v>0</v>
      </c>
      <c r="B20" s="4">
        <f t="shared" si="20"/>
        <v>0</v>
      </c>
      <c r="C20" s="4">
        <f t="shared" si="21"/>
        <v>0</v>
      </c>
      <c r="D20" s="4">
        <f t="shared" si="22"/>
        <v>0</v>
      </c>
      <c r="E20" s="5">
        <f t="shared" si="23"/>
        <v>0</v>
      </c>
      <c r="F20" s="10" t="e">
        <f t="shared" si="24"/>
        <v>#DIV/0!</v>
      </c>
      <c r="G20" s="10" t="e">
        <f t="shared" si="25"/>
        <v>#DIV/0!</v>
      </c>
      <c r="H20" s="10" t="e">
        <f t="shared" si="26"/>
        <v>#DIV/0!</v>
      </c>
      <c r="I20" s="4" t="e">
        <f>#REF!</f>
        <v>#REF!</v>
      </c>
      <c r="J20" s="4">
        <f t="shared" si="27"/>
        <v>0</v>
      </c>
      <c r="O20">
        <v>0</v>
      </c>
      <c r="P20">
        <f t="shared" si="29"/>
        <v>0</v>
      </c>
      <c r="Q20">
        <f t="shared" si="28"/>
        <v>0</v>
      </c>
      <c r="R20" s="2">
        <v>0</v>
      </c>
      <c r="S20" s="8"/>
      <c r="T20" s="8"/>
    </row>
    <row r="21" spans="1:24" x14ac:dyDescent="0.25">
      <c r="A21" s="4">
        <f t="shared" si="0"/>
        <v>0</v>
      </c>
      <c r="B21" s="4">
        <f t="shared" si="1"/>
        <v>0</v>
      </c>
      <c r="C21" s="4">
        <f t="shared" si="9"/>
        <v>0</v>
      </c>
      <c r="D21" s="4">
        <f t="shared" si="12"/>
        <v>0</v>
      </c>
      <c r="E21" s="5">
        <f t="shared" si="13"/>
        <v>0</v>
      </c>
      <c r="F21" s="10" t="e">
        <f t="shared" si="14"/>
        <v>#DIV/0!</v>
      </c>
      <c r="G21" s="10" t="e">
        <f t="shared" si="15"/>
        <v>#DIV/0!</v>
      </c>
      <c r="H21" s="10" t="e">
        <f t="shared" si="16"/>
        <v>#DIV/0!</v>
      </c>
      <c r="I21" s="4" t="e">
        <f>#REF!</f>
        <v>#REF!</v>
      </c>
      <c r="J21" s="4">
        <f t="shared" si="17"/>
        <v>0</v>
      </c>
      <c r="O21">
        <v>0</v>
      </c>
      <c r="P21">
        <f t="shared" ref="P21" si="30">O21/1.2</f>
        <v>0</v>
      </c>
      <c r="Q21">
        <f t="shared" si="18"/>
        <v>0</v>
      </c>
      <c r="R21" s="2">
        <v>0</v>
      </c>
      <c r="S21" s="8"/>
      <c r="T21" s="8"/>
    </row>
    <row r="23" spans="1:24" x14ac:dyDescent="0.25">
      <c r="F23" s="7" t="s">
        <v>16</v>
      </c>
    </row>
    <row r="25" spans="1:24" x14ac:dyDescent="0.25">
      <c r="C25" t="s">
        <v>29</v>
      </c>
      <c r="F25" s="7" t="s">
        <v>13</v>
      </c>
      <c r="G25">
        <v>213</v>
      </c>
      <c r="H25">
        <f>19.82*10.764</f>
        <v>213.34247999999999</v>
      </c>
      <c r="O25" t="s">
        <v>21</v>
      </c>
      <c r="P25">
        <f>11.82*17.75</f>
        <v>209.80500000000001</v>
      </c>
      <c r="R25">
        <v>60000</v>
      </c>
    </row>
    <row r="26" spans="1:24" x14ac:dyDescent="0.25">
      <c r="C26" t="s">
        <v>28</v>
      </c>
      <c r="F26" s="7" t="s">
        <v>14</v>
      </c>
      <c r="G26">
        <v>48000</v>
      </c>
      <c r="O26" t="s">
        <v>22</v>
      </c>
      <c r="R26">
        <f>R25*80%</f>
        <v>48000</v>
      </c>
    </row>
    <row r="27" spans="1:24" x14ac:dyDescent="0.25">
      <c r="F27" s="7" t="s">
        <v>15</v>
      </c>
      <c r="G27">
        <f>G26*G25</f>
        <v>10224000</v>
      </c>
    </row>
    <row r="28" spans="1:24" x14ac:dyDescent="0.25">
      <c r="G28" s="6"/>
      <c r="H28" s="6"/>
    </row>
    <row r="30" spans="1:24" x14ac:dyDescent="0.25">
      <c r="P30" s="11"/>
      <c r="Q30" s="11"/>
      <c r="R30" s="13"/>
      <c r="T30" s="11"/>
      <c r="U30" s="11"/>
      <c r="V30" s="11"/>
      <c r="W30" s="11"/>
      <c r="X30" s="11"/>
    </row>
    <row r="31" spans="1:24" x14ac:dyDescent="0.25">
      <c r="H31" t="s">
        <v>17</v>
      </c>
      <c r="P31" s="11"/>
      <c r="Q31" s="14"/>
      <c r="R31" s="14"/>
      <c r="T31" s="14"/>
      <c r="U31" s="14"/>
      <c r="V31" s="11"/>
      <c r="W31" s="11"/>
      <c r="X31" s="11"/>
    </row>
    <row r="32" spans="1:24" x14ac:dyDescent="0.25">
      <c r="H32" t="s">
        <v>18</v>
      </c>
      <c r="P32" s="11"/>
      <c r="Q32" s="11"/>
      <c r="R32" s="11"/>
      <c r="T32" s="11"/>
      <c r="U32" s="11"/>
      <c r="V32" s="11"/>
      <c r="W32" s="11"/>
      <c r="X32" s="11"/>
    </row>
    <row r="33" spans="8:24" x14ac:dyDescent="0.25">
      <c r="H33" t="s">
        <v>19</v>
      </c>
      <c r="I33">
        <v>1100000</v>
      </c>
      <c r="P33" s="11"/>
      <c r="Q33" s="11"/>
      <c r="R33" s="11"/>
      <c r="T33" s="11"/>
      <c r="U33" s="11"/>
      <c r="V33" s="11"/>
      <c r="W33" s="11"/>
      <c r="X33" s="11"/>
    </row>
    <row r="34" spans="8:24" x14ac:dyDescent="0.25">
      <c r="H34" t="s">
        <v>20</v>
      </c>
      <c r="P34" s="11"/>
      <c r="Q34" s="11"/>
      <c r="R34" s="12"/>
      <c r="T34" s="12"/>
      <c r="U34" s="12"/>
      <c r="V34" s="11"/>
      <c r="W34" s="11"/>
      <c r="X34" s="11"/>
    </row>
    <row r="35" spans="8:24" x14ac:dyDescent="0.25">
      <c r="P35" s="11"/>
      <c r="Q35" s="11"/>
      <c r="R35" s="11"/>
      <c r="T35" s="11"/>
      <c r="U35" s="11"/>
      <c r="V35" s="11"/>
      <c r="W35" s="11"/>
      <c r="X35" s="11"/>
    </row>
    <row r="36" spans="8:24" x14ac:dyDescent="0.25">
      <c r="P36" s="11"/>
      <c r="Q36" s="11"/>
      <c r="R36" s="11"/>
      <c r="T36" s="11"/>
      <c r="U36" s="11"/>
      <c r="V36" s="11"/>
      <c r="W36" s="11"/>
      <c r="X36" s="11"/>
    </row>
    <row r="37" spans="8:24" x14ac:dyDescent="0.25">
      <c r="P37" s="11"/>
      <c r="Q37" s="11"/>
      <c r="R37" s="11"/>
      <c r="T37" s="11"/>
      <c r="U37" s="11"/>
      <c r="V37" s="11"/>
      <c r="W37" s="11"/>
      <c r="X37" s="11"/>
    </row>
    <row r="38" spans="8:24" x14ac:dyDescent="0.25">
      <c r="P38" s="11"/>
      <c r="Q38" s="11"/>
      <c r="R38" s="11"/>
      <c r="S38" s="6"/>
      <c r="T38" s="11"/>
      <c r="U38" s="11"/>
      <c r="V38" s="11"/>
      <c r="W38" s="11"/>
      <c r="X38" s="11"/>
    </row>
    <row r="39" spans="8:24" x14ac:dyDescent="0.25">
      <c r="P39" s="11"/>
      <c r="Q39" s="11"/>
      <c r="R39" s="11"/>
      <c r="S39" s="6"/>
      <c r="T39" s="11"/>
      <c r="U39" s="11"/>
      <c r="V39" s="11"/>
      <c r="W39" s="11"/>
      <c r="X39" s="11"/>
    </row>
    <row r="40" spans="8:24" x14ac:dyDescent="0.25">
      <c r="Q40" s="11"/>
      <c r="R40" s="11"/>
    </row>
    <row r="41" spans="8:24" x14ac:dyDescent="0.25">
      <c r="Q41" s="11"/>
      <c r="R41" s="11"/>
      <c r="T41" s="6"/>
    </row>
    <row r="42" spans="8:24" x14ac:dyDescent="0.25">
      <c r="P42" s="11"/>
      <c r="Q42" s="11"/>
      <c r="R42" s="11"/>
      <c r="S42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FD19C-CF25-433B-8FC6-13EB67D9E99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299B5-8012-4664-8473-8A6C107C7CE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2024-02-05T05:15:53Z</dcterms:modified>
</cp:coreProperties>
</file>