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A8B2883B-78C3-4E61-91A2-CF9767CD6FB0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9" sheetId="12" r:id="rId6"/>
    <sheet name="Sheet5" sheetId="8" r:id="rId7"/>
    <sheet name="Sheet6" sheetId="9" r:id="rId8"/>
    <sheet name="Sheet7" sheetId="10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1" l="1"/>
  <c r="C20" i="1"/>
  <c r="C10" i="1"/>
  <c r="C11" i="1" s="1"/>
  <c r="C8" i="1"/>
  <c r="C6" i="1"/>
  <c r="C12" i="1" s="1"/>
  <c r="C13" i="1" s="1"/>
  <c r="C5" i="1"/>
  <c r="C14" i="1" s="1"/>
  <c r="B28" i="1"/>
  <c r="G3" i="1"/>
  <c r="G38" i="1"/>
  <c r="F38" i="1"/>
  <c r="C38" i="1"/>
  <c r="A38" i="1"/>
  <c r="G37" i="1"/>
  <c r="F37" i="1"/>
  <c r="A37" i="1"/>
  <c r="A35" i="1"/>
  <c r="C15" i="1" l="1"/>
  <c r="C17" i="1" s="1"/>
  <c r="B20" i="1"/>
  <c r="E6" i="1"/>
  <c r="F6" i="1" s="1"/>
  <c r="C21" i="1" l="1"/>
  <c r="C19" i="1"/>
  <c r="C18" i="1"/>
  <c r="C37" i="1"/>
  <c r="C36" i="1"/>
  <c r="C35" i="1"/>
  <c r="B10" i="1" l="1"/>
  <c r="B11" i="1" s="1"/>
  <c r="B8" i="1"/>
  <c r="B6" i="1"/>
  <c r="B5" i="1"/>
  <c r="B14" i="1" s="1"/>
  <c r="B12" i="1" l="1"/>
  <c r="B13" i="1"/>
  <c r="B15" i="1" s="1"/>
  <c r="B17" i="1" s="1"/>
  <c r="B21" i="1" s="1"/>
  <c r="I31" i="1"/>
  <c r="B19" i="1" l="1"/>
  <c r="B18" i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H35" i="1" l="1"/>
  <c r="I28" i="1" l="1"/>
  <c r="H32" i="1" l="1"/>
  <c r="H31" i="1"/>
  <c r="H33" i="1"/>
  <c r="H27" i="1" l="1"/>
  <c r="H36" i="1" l="1"/>
  <c r="H28" i="1"/>
  <c r="H29" i="1"/>
  <c r="H30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<sst xmlns="http://schemas.openxmlformats.org/spreadsheetml/2006/main" count="31" uniqueCount="29">
  <si>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</si>
  <si>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</si>
  <si>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</si>
  <si>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</si>
  <si>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</si>
  <si>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</si>
  <si>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</si>
  <si>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</si>
  <si>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</si>
  <si>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</si>
  <si>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</si>
  <si>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</si>
  <si>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</si>
  <si>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</si>
  <si>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</si>
  <si>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</si>
  <si>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</si>
  <si>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</si>
  <si>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</si>
  <si>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</si>
  <si>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</si>
  <si>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</si>
  <si>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</si>
  <si>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</si>
  <si>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</si>
  <si>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</si>
  <si>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</t>
  </si>
  <si>
    <t>Vastukala</t>
  </si>
  <si>
    <t>Yogesh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</si>
</sst>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0" fillId="0" borderId="0" xfId="1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7" fillId="0" borderId="1" xfId="0" applyNumberFormat="1" applyFont="1" applyBorder="1"/>
    <xf numFmtId="43" fontId="5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296933</xdr:colOff>
      <xdr:row>39</xdr:row>
      <xdr:rowOff>77248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2C297A-BEF0-485B-BB35-D4E5AA28B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79333" cy="750674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26</xdr:col>
      <xdr:colOff>335630</xdr:colOff>
      <xdr:row>45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FFA9B8-8758-4790-9C7D-144E8932E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6156655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220977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370F2F-A7A0-4F62-ACE1-597C8E30A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32177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230504</xdr:colOff>
      <xdr:row>44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BA2D5D-7D36-4EB6-B07E-E1AB9AE72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641704" cy="8564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344394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C65B61-526F-442B-828F-3C994B46C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707594" cy="8468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286471</xdr:colOff>
      <xdr:row>39</xdr:row>
      <xdr:rowOff>10563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0E5ADC-AFBF-4240-A078-D95FA8A4F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63271" cy="744006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343629</xdr:colOff>
      <xdr:row>39</xdr:row>
      <xdr:rowOff>105800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EE644D1-F85C-4503-82B9-442AA5213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5220429" cy="7344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</xdr:row>
      <xdr:rowOff>0</xdr:rowOff>
    </xdr:from>
    <xdr:to>
      <xdr:col>26</xdr:col>
      <xdr:colOff>267418</xdr:colOff>
      <xdr:row>39</xdr:row>
      <xdr:rowOff>96274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22A1B1-CC36-4AF1-95C6-39FFCCBCE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972800" y="190500"/>
          <a:ext cx="5144218" cy="73352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344820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E37FE0-A4D9-40F5-9AB7-8DFBAF4C3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756020" cy="826885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401722</xdr:colOff>
      <xdr:row>43</xdr:row>
      <xdr:rowOff>144038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7CCE40-7BC7-4BB0-ADA7-51CE8570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84122" cy="83355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"/>
  <sheetViews>
    <sheetView zoomScaleNormal="100" workbookViewId="0">
      <selection activeCell="E21" sqref="E21"/>
    </sheetView>
  </sheetViews>
  <sheetFormatPr defaultRowHeight="15" x14ac:dyDescent="0.25"/>
  <cols>
    <col min="1" max="1" width="21.7109375" bestFit="1" customWidth="1"/>
    <col min="2" max="2" width="15.5703125" style="9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3"/>
      <c r="E1" s="2"/>
      <c r="F1" s="3"/>
      <c r="G1" s="3"/>
    </row>
    <row r="2" spans="1:13" ht="16.5" x14ac:dyDescent="0.3">
      <c r="A2" s="18"/>
      <c r="B2" s="29" t="s">
        <v>27</v>
      </c>
      <c r="C2" s="29" t="s">
        <v>28</v>
      </c>
      <c r="D2" s="9"/>
      <c r="E2" t="s">
        <v>13</v>
      </c>
    </row>
    <row r="3" spans="1:13" ht="16.5" x14ac:dyDescent="0.3">
      <c r="A3" s="18" t="s">
        <v>0</v>
      </c>
      <c r="B3" s="30">
        <v>32000</v>
      </c>
      <c r="C3" s="19">
        <v>32800</v>
      </c>
      <c r="D3" s="8"/>
      <c r="E3" s="4">
        <v>2008</v>
      </c>
      <c r="F3" s="5">
        <v>2024</v>
      </c>
      <c r="G3" s="6">
        <f>F3-E3</f>
        <v>16</v>
      </c>
      <c r="L3" s="5"/>
      <c r="M3" s="6"/>
    </row>
    <row r="4" spans="1:13" ht="33" x14ac:dyDescent="0.3">
      <c r="A4" s="20" t="s">
        <v>1</v>
      </c>
      <c r="B4" s="30">
        <v>2800</v>
      </c>
      <c r="C4" s="19">
        <v>2800</v>
      </c>
      <c r="D4" s="8"/>
      <c r="E4" s="29"/>
      <c r="F4" s="5"/>
      <c r="G4" s="6"/>
      <c r="H4" s="29"/>
      <c r="K4" s="39"/>
      <c r="L4" s="5"/>
      <c r="M4" s="6"/>
    </row>
    <row r="5" spans="1:13" ht="16.5" x14ac:dyDescent="0.3">
      <c r="A5" s="18" t="s">
        <v>2</v>
      </c>
      <c r="B5" s="30">
        <f>B3-B4</f>
        <v>29200</v>
      </c>
      <c r="C5" s="19">
        <f>C3-C4</f>
        <v>30000</v>
      </c>
      <c r="D5" s="8"/>
      <c r="E5" s="10" t="s">
        <v>22</v>
      </c>
      <c r="F5" s="10" t="s">
        <v>23</v>
      </c>
      <c r="G5" s="16"/>
      <c r="H5" s="10"/>
      <c r="I5" s="10"/>
      <c r="L5" s="5"/>
      <c r="M5" s="6"/>
    </row>
    <row r="6" spans="1:13" ht="16.5" x14ac:dyDescent="0.3">
      <c r="A6" s="18" t="s">
        <v>3</v>
      </c>
      <c r="B6" s="30">
        <f>B4</f>
        <v>2800</v>
      </c>
      <c r="C6" s="19">
        <f>C4</f>
        <v>2800</v>
      </c>
      <c r="D6" s="8"/>
      <c r="E6">
        <f>89.77*10.764</f>
        <v>966.28427999999985</v>
      </c>
      <c r="F6" s="10">
        <f>E6*1.2</f>
        <v>1159.5411359999998</v>
      </c>
      <c r="G6" s="16"/>
      <c r="H6" s="10"/>
      <c r="I6" s="10"/>
      <c r="L6" s="5"/>
      <c r="M6" s="6"/>
    </row>
    <row r="7" spans="1:13" ht="16.5" x14ac:dyDescent="0.3">
      <c r="A7" s="18" t="s">
        <v>4</v>
      </c>
      <c r="B7" s="21">
        <v>16</v>
      </c>
      <c r="C7" s="22">
        <v>16</v>
      </c>
      <c r="D7" s="1"/>
      <c r="F7" s="10"/>
      <c r="G7" s="7"/>
      <c r="H7" s="10"/>
      <c r="I7" s="10"/>
      <c r="L7" s="35"/>
      <c r="M7" s="36"/>
    </row>
    <row r="8" spans="1:13" ht="16.5" x14ac:dyDescent="0.3">
      <c r="A8" s="18" t="s">
        <v>5</v>
      </c>
      <c r="B8" s="21">
        <f>B9-B7</f>
        <v>44</v>
      </c>
      <c r="C8" s="22">
        <f>C9-C7</f>
        <v>44</v>
      </c>
      <c r="D8" s="32"/>
      <c r="F8" s="47"/>
      <c r="G8" s="7"/>
      <c r="H8" s="12"/>
      <c r="I8" s="12"/>
      <c r="L8" s="35"/>
      <c r="M8" s="36"/>
    </row>
    <row r="9" spans="1:13" ht="16.5" x14ac:dyDescent="0.3">
      <c r="A9" s="18" t="s">
        <v>6</v>
      </c>
      <c r="B9" s="21">
        <v>60</v>
      </c>
      <c r="C9" s="22">
        <v>60</v>
      </c>
      <c r="D9" s="1"/>
      <c r="E9" s="37"/>
      <c r="F9" s="8"/>
      <c r="G9" s="15"/>
      <c r="H9" s="10"/>
      <c r="I9" s="10"/>
      <c r="J9" s="37"/>
      <c r="K9" s="37"/>
      <c r="L9" s="33"/>
      <c r="M9" s="36"/>
    </row>
    <row r="10" spans="1:13" ht="33" x14ac:dyDescent="0.3">
      <c r="A10" s="20" t="s">
        <v>7</v>
      </c>
      <c r="B10" s="21">
        <f>90*B7/B9</f>
        <v>24</v>
      </c>
      <c r="C10" s="22">
        <f>90*C7/C9</f>
        <v>24</v>
      </c>
      <c r="D10" s="1"/>
      <c r="E10" s="15"/>
      <c r="F10" s="42"/>
      <c r="G10" s="15"/>
      <c r="H10" s="34"/>
      <c r="I10" s="34"/>
      <c r="J10" s="37"/>
      <c r="K10" s="37"/>
      <c r="L10" s="33"/>
      <c r="M10" s="36"/>
    </row>
    <row r="11" spans="1:13" ht="16.5" x14ac:dyDescent="0.3">
      <c r="A11" s="18"/>
      <c r="B11" s="31">
        <f>B10%</f>
        <v>0.24</v>
      </c>
      <c r="C11" s="44">
        <f>C10%</f>
        <v>0.24</v>
      </c>
      <c r="D11" s="40"/>
      <c r="G11" s="15"/>
      <c r="H11" s="34"/>
      <c r="I11" s="34"/>
      <c r="J11" s="37"/>
      <c r="K11" s="37"/>
      <c r="L11" s="33"/>
      <c r="M11" s="38"/>
    </row>
    <row r="12" spans="1:13" ht="16.5" x14ac:dyDescent="0.3">
      <c r="A12" s="18" t="s">
        <v>8</v>
      </c>
      <c r="B12" s="30">
        <f>B6*B11</f>
        <v>672</v>
      </c>
      <c r="C12" s="23">
        <f>C6*C11</f>
        <v>672</v>
      </c>
      <c r="D12" s="41"/>
      <c r="E12" t="s">
        <v>26</v>
      </c>
      <c r="G12" s="15"/>
      <c r="H12" s="34"/>
      <c r="I12" s="34"/>
      <c r="J12" s="37"/>
      <c r="K12" s="37"/>
      <c r="L12" s="33"/>
      <c r="M12" s="6"/>
    </row>
    <row r="13" spans="1:13" ht="16.5" x14ac:dyDescent="0.3">
      <c r="A13" s="18" t="s">
        <v>9</v>
      </c>
      <c r="B13" s="30">
        <f>B6-B12</f>
        <v>2128</v>
      </c>
      <c r="C13" s="23">
        <f>C6-C12</f>
        <v>2128</v>
      </c>
      <c r="D13" s="41"/>
      <c r="E13">
        <v>1028</v>
      </c>
      <c r="G13" s="15"/>
      <c r="H13" s="34"/>
      <c r="I13" s="34"/>
      <c r="J13" s="37"/>
      <c r="K13" s="37"/>
      <c r="L13" s="33"/>
      <c r="M13" s="6"/>
    </row>
    <row r="14" spans="1:13" ht="16.5" x14ac:dyDescent="0.3">
      <c r="A14" s="18" t="s">
        <v>2</v>
      </c>
      <c r="B14" s="30">
        <f>B5</f>
        <v>29200</v>
      </c>
      <c r="C14" s="19">
        <f>C5</f>
        <v>30000</v>
      </c>
      <c r="D14" s="8"/>
      <c r="E14">
        <v>30000</v>
      </c>
      <c r="G14" s="15"/>
      <c r="H14" s="34"/>
      <c r="I14" s="34"/>
      <c r="J14" s="37"/>
      <c r="K14" s="37"/>
      <c r="L14" s="33"/>
      <c r="M14" s="6"/>
    </row>
    <row r="15" spans="1:13" ht="16.5" x14ac:dyDescent="0.3">
      <c r="A15" s="18" t="s">
        <v>10</v>
      </c>
      <c r="B15" s="30">
        <f>B14+B13</f>
        <v>31328</v>
      </c>
      <c r="C15" s="19">
        <f>C14+C13</f>
        <v>32128</v>
      </c>
      <c r="D15" s="8"/>
      <c r="E15">
        <f>E14*E13</f>
        <v>30840000</v>
      </c>
      <c r="G15" s="15"/>
      <c r="H15" s="37"/>
      <c r="I15" s="37"/>
      <c r="J15" s="37"/>
      <c r="K15" s="37"/>
      <c r="L15" s="33"/>
      <c r="M15" s="6"/>
    </row>
    <row r="16" spans="1:13" ht="16.5" x14ac:dyDescent="0.3">
      <c r="A16" s="18" t="s">
        <v>21</v>
      </c>
      <c r="B16" s="24">
        <v>966</v>
      </c>
      <c r="C16" s="45">
        <v>966</v>
      </c>
      <c r="D16" s="8"/>
      <c r="E16" s="7"/>
      <c r="F16" s="7"/>
      <c r="G16" s="7"/>
      <c r="H16" s="8"/>
      <c r="M16" s="36"/>
    </row>
    <row r="17" spans="1:14" ht="16.5" x14ac:dyDescent="0.3">
      <c r="A17" s="18" t="s">
        <v>11</v>
      </c>
      <c r="B17" s="25">
        <f>B15*B16</f>
        <v>30262848</v>
      </c>
      <c r="C17" s="25">
        <f>C15*C16</f>
        <v>31035648</v>
      </c>
      <c r="D17" s="8"/>
      <c r="E17" s="7"/>
      <c r="F17" s="43"/>
      <c r="G17" s="7"/>
      <c r="H17" s="8"/>
      <c r="M17" s="7"/>
      <c r="N17" s="8"/>
    </row>
    <row r="18" spans="1:14" ht="16.5" x14ac:dyDescent="0.3">
      <c r="A18" s="18" t="s">
        <v>24</v>
      </c>
      <c r="B18" s="25">
        <f>B17*0.9</f>
        <v>27236563.199999999</v>
      </c>
      <c r="C18" s="25">
        <f>C17*0.9</f>
        <v>27932083.199999999</v>
      </c>
      <c r="D18" s="8"/>
      <c r="E18" s="7"/>
      <c r="F18" s="43"/>
      <c r="G18" s="7"/>
      <c r="H18" s="8"/>
      <c r="M18" s="7"/>
      <c r="N18" s="8"/>
    </row>
    <row r="19" spans="1:14" ht="16.5" x14ac:dyDescent="0.3">
      <c r="A19" s="18" t="s">
        <v>25</v>
      </c>
      <c r="B19" s="25">
        <f>B17*0.8</f>
        <v>24210278.400000002</v>
      </c>
      <c r="C19" s="25">
        <f>C17*0.8</f>
        <v>24828518.400000002</v>
      </c>
      <c r="D19" s="8"/>
      <c r="E19" s="7"/>
      <c r="F19" s="43"/>
      <c r="G19" s="7"/>
      <c r="H19" s="8"/>
      <c r="M19" s="7"/>
      <c r="N19" s="8"/>
    </row>
    <row r="20" spans="1:14" ht="16.5" x14ac:dyDescent="0.3">
      <c r="A20" s="18" t="s">
        <v>12</v>
      </c>
      <c r="B20" s="26">
        <f>1160*B4</f>
        <v>3248000</v>
      </c>
      <c r="C20" s="19">
        <f>1160*C4</f>
        <v>3248000</v>
      </c>
      <c r="D20" s="8"/>
      <c r="E20" s="8"/>
      <c r="F20" s="7"/>
    </row>
    <row r="21" spans="1:14" ht="16.5" x14ac:dyDescent="0.3">
      <c r="A21" s="21" t="s">
        <v>16</v>
      </c>
      <c r="B21" s="26">
        <f>B17*0.035/12</f>
        <v>88266.640000000014</v>
      </c>
      <c r="C21" s="46">
        <f>C17*0.035/12</f>
        <v>90520.640000000014</v>
      </c>
      <c r="D21" s="8"/>
      <c r="E21" s="8"/>
      <c r="F21" s="7"/>
    </row>
    <row r="22" spans="1:14" x14ac:dyDescent="0.25">
      <c r="B22" s="14"/>
    </row>
    <row r="23" spans="1:14" x14ac:dyDescent="0.25">
      <c r="B23" s="14"/>
    </row>
    <row r="25" spans="1:14" x14ac:dyDescent="0.25">
      <c r="C25" t="s">
        <v>14</v>
      </c>
    </row>
    <row r="26" spans="1:14" x14ac:dyDescent="0.25">
      <c r="B26" s="11" t="s">
        <v>15</v>
      </c>
      <c r="C26" s="10" t="s">
        <v>20</v>
      </c>
      <c r="D26" s="10"/>
      <c r="E26" s="10" t="s">
        <v>11</v>
      </c>
      <c r="F26" s="10" t="s">
        <v>17</v>
      </c>
      <c r="G26" s="10" t="s">
        <v>18</v>
      </c>
      <c r="H26" s="10" t="s">
        <v>19</v>
      </c>
      <c r="I26" s="10"/>
    </row>
    <row r="27" spans="1:14" ht="17.25" x14ac:dyDescent="0.3">
      <c r="B27" s="11">
        <v>2100</v>
      </c>
      <c r="C27" s="10"/>
      <c r="D27" s="10"/>
      <c r="E27" s="10">
        <v>65000000</v>
      </c>
      <c r="F27" s="12">
        <f t="shared" ref="F27:F33" si="0">E27/B27</f>
        <v>30952.380952380954</v>
      </c>
      <c r="G27" s="12" t="e">
        <f>E27/C27</f>
        <v>#DIV/0!</v>
      </c>
      <c r="H27" s="12" t="e">
        <f>E27/#REF!</f>
        <v>#REF!</v>
      </c>
      <c r="I27" s="10">
        <f>C27/B27</f>
        <v>0</v>
      </c>
      <c r="J27" s="17"/>
    </row>
    <row r="28" spans="1:14" ht="17.25" x14ac:dyDescent="0.3">
      <c r="B28" s="11">
        <f>C28/1.2</f>
        <v>202.5</v>
      </c>
      <c r="C28" s="10">
        <v>243</v>
      </c>
      <c r="D28" s="10"/>
      <c r="E28" s="10">
        <v>6500000</v>
      </c>
      <c r="F28" s="12">
        <f t="shared" si="0"/>
        <v>32098.765432098764</v>
      </c>
      <c r="G28" s="12">
        <f>E28/C28</f>
        <v>26748.971193415637</v>
      </c>
      <c r="H28" s="12" t="e">
        <f>E28/#REF!</f>
        <v>#REF!</v>
      </c>
      <c r="I28" s="10">
        <f>C28/B28</f>
        <v>1.2</v>
      </c>
      <c r="J28" s="17"/>
    </row>
    <row r="29" spans="1:14" x14ac:dyDescent="0.25">
      <c r="B29" s="11">
        <v>649</v>
      </c>
      <c r="C29" s="10"/>
      <c r="D29" s="10"/>
      <c r="E29" s="12">
        <v>23400000</v>
      </c>
      <c r="F29" s="12">
        <f t="shared" si="0"/>
        <v>36055.469953775042</v>
      </c>
      <c r="G29" s="12" t="e">
        <f t="shared" ref="G29:G33" si="1">E29/C29</f>
        <v>#DIV/0!</v>
      </c>
      <c r="H29" s="12" t="e">
        <f>E29/#REF!</f>
        <v>#REF!</v>
      </c>
      <c r="I29" s="10"/>
    </row>
    <row r="30" spans="1:14" x14ac:dyDescent="0.25">
      <c r="B30" s="11">
        <v>330</v>
      </c>
      <c r="C30" s="10"/>
      <c r="D30" s="10"/>
      <c r="E30" s="12">
        <v>9500000</v>
      </c>
      <c r="F30" s="12">
        <f t="shared" si="0"/>
        <v>28787.878787878788</v>
      </c>
      <c r="G30" s="12" t="e">
        <f t="shared" si="1"/>
        <v>#DIV/0!</v>
      </c>
      <c r="H30" s="12" t="e">
        <f>E30/#REF!</f>
        <v>#REF!</v>
      </c>
      <c r="I30" s="10" t="e">
        <f>#REF!/B30</f>
        <v>#REF!</v>
      </c>
    </row>
    <row r="31" spans="1:14" x14ac:dyDescent="0.25">
      <c r="B31" s="11"/>
      <c r="C31" s="27"/>
      <c r="E31" s="28"/>
      <c r="F31" s="28" t="e">
        <f t="shared" si="0"/>
        <v>#DIV/0!</v>
      </c>
      <c r="G31" s="12" t="e">
        <f t="shared" si="1"/>
        <v>#DIV/0!</v>
      </c>
      <c r="H31" s="28" t="e">
        <f>E31/#REF!</f>
        <v>#REF!</v>
      </c>
      <c r="I31" s="10" t="e">
        <f>C31/B31</f>
        <v>#DIV/0!</v>
      </c>
    </row>
    <row r="32" spans="1:14" x14ac:dyDescent="0.25">
      <c r="E32" s="28"/>
      <c r="F32" s="28" t="e">
        <f t="shared" si="0"/>
        <v>#DIV/0!</v>
      </c>
      <c r="G32" s="28" t="e">
        <f t="shared" si="1"/>
        <v>#DIV/0!</v>
      </c>
      <c r="H32" s="28" t="e">
        <f>E32/#REF!</f>
        <v>#REF!</v>
      </c>
      <c r="I32" t="e">
        <f>#REF!/B32</f>
        <v>#REF!</v>
      </c>
    </row>
    <row r="33" spans="1:8" x14ac:dyDescent="0.25">
      <c r="E33" s="27"/>
      <c r="F33" s="28" t="e">
        <f t="shared" si="0"/>
        <v>#DIV/0!</v>
      </c>
      <c r="G33" s="28" t="e">
        <f t="shared" si="1"/>
        <v>#DIV/0!</v>
      </c>
      <c r="H33" s="28" t="e">
        <f>E33/#REF!</f>
        <v>#REF!</v>
      </c>
    </row>
    <row r="35" spans="1:8" x14ac:dyDescent="0.25">
      <c r="A35">
        <f>51.5*10.764</f>
        <v>554.346</v>
      </c>
      <c r="B35" s="9">
        <v>19600000</v>
      </c>
      <c r="C35">
        <f>B35/A35</f>
        <v>35356.979215147221</v>
      </c>
      <c r="D35">
        <v>1176000</v>
      </c>
      <c r="E35">
        <v>30000</v>
      </c>
      <c r="F35">
        <f>E35+D35+B35</f>
        <v>20806000</v>
      </c>
      <c r="G35">
        <f>F35/A35</f>
        <v>37532.515793385355</v>
      </c>
      <c r="H35" s="8" t="e">
        <f>F35/#REF!</f>
        <v>#REF!</v>
      </c>
    </row>
    <row r="36" spans="1:8" x14ac:dyDescent="0.25">
      <c r="A36">
        <v>384</v>
      </c>
      <c r="B36" s="9">
        <v>10100000</v>
      </c>
      <c r="C36">
        <f>B36/A36</f>
        <v>26302.083333333332</v>
      </c>
      <c r="D36">
        <v>271000</v>
      </c>
      <c r="E36">
        <v>30000</v>
      </c>
      <c r="F36">
        <f>E36+D36+B36</f>
        <v>10401000</v>
      </c>
      <c r="G36">
        <f>F36/A36</f>
        <v>27085.9375</v>
      </c>
      <c r="H36" s="8" t="e">
        <f>F36/#REF!</f>
        <v>#REF!</v>
      </c>
    </row>
    <row r="37" spans="1:8" x14ac:dyDescent="0.25">
      <c r="A37">
        <f>166.86*10.764</f>
        <v>1796.08104</v>
      </c>
      <c r="B37" s="9">
        <v>26000000</v>
      </c>
      <c r="C37">
        <f>B37/A37</f>
        <v>14475.961507839313</v>
      </c>
      <c r="D37">
        <v>1583400</v>
      </c>
      <c r="E37">
        <v>30000</v>
      </c>
      <c r="F37">
        <f>E37+D37+B37</f>
        <v>27613400</v>
      </c>
      <c r="G37">
        <f>F37/A37</f>
        <v>15374.250596175771</v>
      </c>
    </row>
    <row r="38" spans="1:8" ht="15.75" x14ac:dyDescent="0.25">
      <c r="A38" s="33">
        <f>92*10.764</f>
        <v>990.2879999999999</v>
      </c>
      <c r="B38" s="9">
        <v>17048991</v>
      </c>
      <c r="C38">
        <f>B38/A38</f>
        <v>17216.194682758956</v>
      </c>
      <c r="D38">
        <v>682000</v>
      </c>
      <c r="E38">
        <v>30000</v>
      </c>
      <c r="F38">
        <f>E38+D38+B38</f>
        <v>17760991</v>
      </c>
      <c r="G38">
        <f>F38/A38</f>
        <v>17935.17744332962</v>
      </c>
    </row>
    <row r="39" spans="1:8" ht="15.75" x14ac:dyDescent="0.25">
      <c r="A39" s="33"/>
    </row>
    <row r="40" spans="1:8" ht="15.75" x14ac:dyDescent="0.25">
      <c r="A40" s="33"/>
    </row>
    <row r="41" spans="1:8" ht="15.75" x14ac:dyDescent="0.25">
      <c r="A41" s="33"/>
    </row>
    <row r="42" spans="1:8" ht="15.75" x14ac:dyDescent="0.25">
      <c r="A42" s="33"/>
    </row>
    <row r="43" spans="1:8" ht="15.75" x14ac:dyDescent="0.25">
      <c r="A43" s="33"/>
    </row>
    <row r="44" spans="1:8" ht="15.75" x14ac:dyDescent="0.25">
      <c r="A44" s="33"/>
    </row>
    <row r="64" spans="3:5" x14ac:dyDescent="0.25">
      <c r="C64" s="8"/>
      <c r="D64" s="8"/>
      <c r="E64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2A36D-6445-4416-85FA-326D731F8247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>
      <selection activeCell="S2" sqref="S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Sheet9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2024-02-06T09:21:48Z</dcterms:modified>
</cp:coreProperties>
</file>