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/>
  <mc:AlternateContent xmlns:mc="http://schemas.openxmlformats.org/markup-compatibility/2006">
    <mc:Choice Requires="x15">
      <x15ac:absPath xmlns:x15ac="http://schemas.microsoft.com/office/spreadsheetml/2010/11/ac" url="F:\Work from home - Vastukala\18.01.2024\SBI_RBO Sanpada_Anto Pavyunny Kettikkal\"/>
    </mc:Choice>
  </mc:AlternateContent>
  <xr:revisionPtr revIDLastSave="0" documentId="13_ncr:1_{307DE03B-4598-46A4-B59C-C8D49F00799E}" xr6:coauthVersionLast="36" xr6:coauthVersionMax="36" xr10:uidLastSave="{00000000-0000-0000-0000-000000000000}"/>
  <bookViews>
    <workbookView xWindow="-120" yWindow="-120" windowWidth="20730" windowHeight="11760" tabRatio="932" firstSheet="1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</workbook>
</file>

<file path=xl/calcChain.xml><?xml version="1.0" encoding="utf-8"?>
<calcChain xmlns="http://schemas.openxmlformats.org/spreadsheetml/2006/main">
  <c r="I28" i="4" l="1"/>
  <c r="G31" i="4"/>
  <c r="H28" i="4"/>
  <c r="Q5" i="4"/>
  <c r="Q4" i="4"/>
  <c r="Q3" i="4"/>
  <c r="C12" i="25" l="1"/>
  <c r="C20" i="25"/>
  <c r="C17" i="25"/>
  <c r="E17" i="25" s="1"/>
  <c r="C16" i="25"/>
  <c r="C13" i="25"/>
  <c r="D13" i="25" s="1"/>
  <c r="C4" i="25"/>
  <c r="C3" i="25"/>
  <c r="C5" i="25" s="1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B13" i="4" s="1"/>
  <c r="C13" i="4" s="1"/>
  <c r="D13" i="4" s="1"/>
  <c r="J13" i="4"/>
  <c r="I13" i="4"/>
  <c r="E13" i="4"/>
  <c r="P12" i="4"/>
  <c r="B12" i="4" s="1"/>
  <c r="C12" i="4" s="1"/>
  <c r="D12" i="4" s="1"/>
  <c r="J12" i="4"/>
  <c r="I12" i="4"/>
  <c r="E12" i="4"/>
  <c r="P11" i="4"/>
  <c r="B11" i="4" s="1"/>
  <c r="C11" i="4" s="1"/>
  <c r="D11" i="4" s="1"/>
  <c r="J11" i="4"/>
  <c r="I11" i="4"/>
  <c r="E11" i="4"/>
  <c r="P10" i="4"/>
  <c r="B10" i="4" s="1"/>
  <c r="C10" i="4" s="1"/>
  <c r="D10" i="4" s="1"/>
  <c r="J10" i="4"/>
  <c r="I10" i="4"/>
  <c r="E10" i="4"/>
  <c r="P9" i="4"/>
  <c r="B9" i="4" s="1"/>
  <c r="C9" i="4" s="1"/>
  <c r="D9" i="4" s="1"/>
  <c r="J9" i="4"/>
  <c r="I9" i="4"/>
  <c r="E9" i="4"/>
  <c r="P8" i="4"/>
  <c r="B8" i="4" s="1"/>
  <c r="C8" i="4" s="1"/>
  <c r="D8" i="4" s="1"/>
  <c r="J8" i="4"/>
  <c r="I8" i="4"/>
  <c r="E8" i="4"/>
  <c r="P7" i="4"/>
  <c r="B7" i="4" s="1"/>
  <c r="C7" i="4" s="1"/>
  <c r="D7" i="4" s="1"/>
  <c r="J7" i="4"/>
  <c r="I7" i="4"/>
  <c r="E7" i="4"/>
  <c r="P6" i="4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P2" i="4"/>
  <c r="B2" i="4" s="1"/>
  <c r="C2" i="4" s="1"/>
  <c r="D2" i="4" s="1"/>
  <c r="J2" i="4"/>
  <c r="I2" i="4"/>
  <c r="E2" i="4"/>
  <c r="C7" i="25" l="1"/>
  <c r="C8" i="25" s="1"/>
  <c r="C9" i="25" s="1"/>
  <c r="E9" i="25" s="1"/>
  <c r="E5" i="25"/>
  <c r="C19" i="25"/>
  <c r="C21" i="25" s="1"/>
  <c r="E21" i="25" s="1"/>
  <c r="H3" i="4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P16" i="4"/>
  <c r="Q16" i="4" s="1"/>
  <c r="B16" i="4" s="1"/>
  <c r="C16" i="4" s="1"/>
  <c r="D16" i="4" s="1"/>
  <c r="J16" i="4"/>
  <c r="I16" i="4"/>
  <c r="E16" i="4"/>
  <c r="H29" i="4"/>
  <c r="G33" i="4"/>
  <c r="H16" i="4" l="1"/>
  <c r="F16" i="4"/>
  <c r="G16" i="4"/>
  <c r="H31" i="4"/>
  <c r="G32" i="4"/>
  <c r="F30" i="24" l="1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N16" i="24" s="1"/>
  <c r="N17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0" i="24" l="1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<sst xmlns="http://schemas.openxmlformats.org/spreadsheetml/2006/main" count="144" uniqueCount="95">
  <si>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</si>
  <si>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</si>
  <si>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</si>
  <si>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</si>
  <si>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</si>
  <si>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</si>
  <si>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</si>
  <si>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</si>
  <si>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</si>
  <si>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</si>
  <si>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</si>
  <si>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</si>
  <si>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</si>
  <si>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</si>
  <si>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</si>
  <si>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</si>
  <si>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</si>
  <si>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</si>
  <si>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</si>
  <si>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</si>
  <si>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</si>
  <si>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</si>
  <si>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</si>
  <si>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</si>
  <si>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</si>
  <si>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</si>
  <si>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</si>
  <si>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</si>
  <si>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</si>
  <si>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</si>
  <si>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</si>
  <si>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</si>
  <si>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</si>
  <si>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</si>
  <si>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</si>
  <si>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</si>
  <si>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</si>
  <si>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</si>
  <si>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</si>
  <si>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</si>
  <si>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</si>
  <si>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</si>
  <si>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</si>
  <si>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</si>
  <si>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</si>
  <si>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</si>
  <si>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</si>
  <si>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</si>
  <si>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</si>
  <si>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</si>
  <si>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</si>
  <si>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</si>
  <si>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</si>
  <si>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</si>
  <si>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</si>
  <si>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</si>
  <si>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</si>
  <si>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</si>
  <si>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</si>
  <si>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</si>
  <si>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</si>
  <si>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</si>
  <si>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</si>
  <si>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</si>
  <si>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</si>
  <si>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</si>
  <si>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</si>
  <si>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</si>
  <si>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</si>
  <si>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</si>
  <si>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</si>
  <si>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</si>
  <si>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</si>
  <si>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</si>
  <si>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</si>
  <si>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</si>
  <si>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Rate on</t>
  </si>
  <si>
    <t>Commercial (5% Add for floorise)</t>
  </si>
  <si>
    <t>Increased 10% for Floorise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</si>
  <si>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</si>
  <si>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</si>
  <si>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</si>
  <si>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</si>
  <si>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</si>
  <si>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15.01.2024</t>
  </si>
  <si>
    <t>Engineer - 8.50 Crs</t>
  </si>
  <si>
    <t>IGR-08.01.24</t>
  </si>
  <si>
    <t>IGR-20.10.23</t>
  </si>
  <si>
    <t>IGR-18.07.23</t>
  </si>
  <si>
    <t>IGR-05.10.23</t>
  </si>
  <si>
    <t>Bhagwati Greens - 3</t>
  </si>
  <si>
    <t>ACA</t>
  </si>
  <si>
    <t>2BHK 2 TO 2.25 CRS</t>
  </si>
  <si>
    <t>Ready to move</t>
  </si>
  <si>
    <t>Bare shell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</si>
</sst>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0" fontId="2" fillId="0" borderId="4" xfId="0" applyFont="1" applyBorder="1"/>
    <xf numFmtId="164" fontId="2" fillId="0" borderId="0" xfId="1" applyFont="1" applyBorder="1"/>
    <xf numFmtId="164" fontId="2" fillId="0" borderId="0" xfId="1" applyFont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39</xdr:row>
      <xdr:rowOff>151486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CEBB5-545F-420F-BDDA-00BB7C900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544617</xdr:colOff>
      <xdr:row>31</xdr:row>
      <xdr:rowOff>57982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158D8-2592-4B6A-8A49-2917B0721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59634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296848</xdr:colOff>
      <xdr:row>31</xdr:row>
      <xdr:rowOff>48456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81F73C-61D3-4530-81A3-6E1BD5B3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69648" cy="59539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535091</xdr:colOff>
      <xdr:row>31</xdr:row>
      <xdr:rowOff>143719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D472E3-71E6-4CDA-AB0E-13132441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17491" cy="6049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CD1FD6-8D3D-4C0D-9A6D-189AD9B78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B563FA-8EC7-4EB6-BD8E-7FD327FF4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138350</xdr:colOff>
      <xdr:row>40</xdr:row>
      <xdr:rowOff>25590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98713-E58D-4CD6-B832-93E75AEC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249216</xdr:colOff>
      <xdr:row>30</xdr:row>
      <xdr:rowOff>38903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51F9AC-2E0A-47D3-9A99-1BDC2935A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22016" cy="57539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296848</xdr:colOff>
      <xdr:row>31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94B232-F3FD-4CE0-9A62-F1F8846BA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69648" cy="59253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258742</xdr:colOff>
      <xdr:row>30</xdr:row>
      <xdr:rowOff>38903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83F836-FA6A-4A9A-8436-72689A3A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31542" cy="57539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153953</xdr:colOff>
      <xdr:row>29</xdr:row>
      <xdr:rowOff>172245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232E9C-B8B2-4149-A50A-DBB2EC282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26753" cy="56967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544617</xdr:colOff>
      <xdr:row>31</xdr:row>
      <xdr:rowOff>77035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2E68EE-BA77-4B05-810C-ECD48860A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5982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topLeftCell="A9" workbookViewId="0">
      <selection activeCell="H20" sqref="H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78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N32" sqref="N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L4" sqref="L4:M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5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2">
        <f t="shared" si="6"/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>
        <f t="shared" si="6"/>
        <v>0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2">
        <f t="shared" si="6"/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>
        <f t="shared" si="6"/>
        <v>0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51">
        <f>SUM(N5:N15)</f>
        <v>0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51">
        <f>N16*10.764</f>
        <v>0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4"/>
  <sheetViews>
    <sheetView tabSelected="1" workbookViewId="0">
      <selection activeCell="C13" sqref="C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30000</v>
      </c>
      <c r="D3" s="20" t="s">
        <v>76</v>
      </c>
      <c r="E3" t="s">
        <v>91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27000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30000</v>
      </c>
      <c r="D16" s="22"/>
    </row>
    <row r="17" spans="1:4" x14ac:dyDescent="0.25">
      <c r="B17" s="23"/>
      <c r="C17" s="24"/>
      <c r="D17" s="24"/>
    </row>
    <row r="18" spans="1:4" x14ac:dyDescent="0.25">
      <c r="A18" s="27" t="str">
        <f>E3</f>
        <v>ACA</v>
      </c>
      <c r="B18" s="7"/>
      <c r="C18" s="29">
        <v>1814</v>
      </c>
      <c r="D18" s="24"/>
    </row>
    <row r="19" spans="1:4" x14ac:dyDescent="0.25">
      <c r="A19" s="70" t="s">
        <v>74</v>
      </c>
      <c r="B19" s="6"/>
      <c r="C19" s="30">
        <f>C18*C16</f>
        <v>54420000</v>
      </c>
      <c r="D19" s="31"/>
    </row>
    <row r="20" spans="1:4" x14ac:dyDescent="0.25">
      <c r="A20" s="70" t="s">
        <v>24</v>
      </c>
      <c r="B20" s="6"/>
      <c r="C20" s="30">
        <f>C19*90%</f>
        <v>48978000</v>
      </c>
      <c r="D20" s="30"/>
    </row>
    <row r="21" spans="1:4" x14ac:dyDescent="0.25">
      <c r="A21" s="70" t="s">
        <v>25</v>
      </c>
      <c r="B21" s="6"/>
      <c r="C21" s="30">
        <f>C19*80%</f>
        <v>43536000</v>
      </c>
      <c r="D21" s="32"/>
    </row>
    <row r="22" spans="1:4" x14ac:dyDescent="0.25">
      <c r="A22" s="15"/>
      <c r="D22" s="24"/>
    </row>
    <row r="23" spans="1:4" x14ac:dyDescent="0.25">
      <c r="A23" s="33" t="s">
        <v>26</v>
      </c>
      <c r="B23" s="34"/>
      <c r="C23" s="35">
        <f>C4*C18</f>
        <v>5442000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C19*0.025/12</f>
        <v>113375</v>
      </c>
      <c r="D25" s="32"/>
    </row>
    <row r="26" spans="1:4" x14ac:dyDescent="0.25">
      <c r="C26" s="32"/>
      <c r="D26" s="32"/>
    </row>
    <row r="27" spans="1:4" x14ac:dyDescent="0.25">
      <c r="C27" s="32"/>
      <c r="D27" s="32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0"/>
  <sheetViews>
    <sheetView topLeftCell="B13" workbookViewId="0">
      <selection activeCell="H31" sqref="H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3.710937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5" si="0">Q2</f>
        <v>803</v>
      </c>
      <c r="C2" s="4">
        <f t="shared" ref="C2:C15" si="1">B2*1.2</f>
        <v>963.59999999999991</v>
      </c>
      <c r="D2" s="4">
        <f t="shared" ref="D2:D15" si="2">C2*1.2</f>
        <v>1156.32</v>
      </c>
      <c r="E2" s="5">
        <f t="shared" ref="E2:E15" si="3">R2</f>
        <v>27500000</v>
      </c>
      <c r="F2" s="4">
        <f t="shared" ref="F2:F15" si="4">ROUND((E2/B2),0)</f>
        <v>34247</v>
      </c>
      <c r="G2" s="4">
        <f t="shared" ref="G2:G15" si="5">ROUND((E2/C2),0)</f>
        <v>28539</v>
      </c>
      <c r="H2" s="4">
        <f t="shared" ref="H2:H15" si="6">ROUND((E2/D2),0)</f>
        <v>23782</v>
      </c>
      <c r="I2" s="4" t="str">
        <f t="shared" ref="I2:I15" si="7">T2</f>
        <v>Bhagwati Greens - 3</v>
      </c>
      <c r="J2" s="4">
        <f t="shared" ref="J2:J15" si="8">U2</f>
        <v>0</v>
      </c>
      <c r="O2">
        <v>0</v>
      </c>
      <c r="P2">
        <f t="shared" ref="P2:P15" si="9">O2/1.2</f>
        <v>0</v>
      </c>
      <c r="Q2">
        <v>803</v>
      </c>
      <c r="R2" s="2">
        <v>27500000</v>
      </c>
      <c r="S2" s="2" t="s">
        <v>86</v>
      </c>
      <c r="T2" t="s">
        <v>90</v>
      </c>
    </row>
    <row r="3" spans="1:20" x14ac:dyDescent="0.25">
      <c r="A3" s="4">
        <v>2</v>
      </c>
      <c r="B3" s="4">
        <f t="shared" si="0"/>
        <v>509.35247999999996</v>
      </c>
      <c r="C3" s="4">
        <f t="shared" si="1"/>
        <v>611.2229759999999</v>
      </c>
      <c r="D3" s="4">
        <f t="shared" si="2"/>
        <v>733.46757119999984</v>
      </c>
      <c r="E3" s="5">
        <f t="shared" si="3"/>
        <v>22000000</v>
      </c>
      <c r="F3" s="4">
        <f t="shared" si="4"/>
        <v>43192</v>
      </c>
      <c r="G3" s="4">
        <f t="shared" si="5"/>
        <v>35993</v>
      </c>
      <c r="H3" s="4">
        <f t="shared" si="6"/>
        <v>29995</v>
      </c>
      <c r="I3" s="4" t="str">
        <f t="shared" si="7"/>
        <v>Bhagwati Greens - 3</v>
      </c>
      <c r="J3" s="4">
        <f t="shared" si="8"/>
        <v>0</v>
      </c>
      <c r="O3">
        <v>0</v>
      </c>
      <c r="P3">
        <f t="shared" si="9"/>
        <v>0</v>
      </c>
      <c r="Q3">
        <f>47.32*10.764</f>
        <v>509.35247999999996</v>
      </c>
      <c r="R3" s="2">
        <v>22000000</v>
      </c>
      <c r="S3" s="2" t="s">
        <v>87</v>
      </c>
      <c r="T3" t="s">
        <v>90</v>
      </c>
    </row>
    <row r="4" spans="1:20" x14ac:dyDescent="0.25">
      <c r="A4" s="4">
        <v>3</v>
      </c>
      <c r="B4" s="4">
        <f t="shared" si="0"/>
        <v>1767.1258799999998</v>
      </c>
      <c r="C4" s="4">
        <f t="shared" si="1"/>
        <v>2120.5510559999998</v>
      </c>
      <c r="D4" s="4">
        <f t="shared" si="2"/>
        <v>2544.6612671999997</v>
      </c>
      <c r="E4" s="5">
        <f t="shared" si="3"/>
        <v>50000000</v>
      </c>
      <c r="F4" s="74">
        <f t="shared" si="4"/>
        <v>28295</v>
      </c>
      <c r="G4" s="74">
        <f t="shared" si="5"/>
        <v>23579</v>
      </c>
      <c r="H4" s="74">
        <f t="shared" si="6"/>
        <v>19649</v>
      </c>
      <c r="I4" s="74" t="str">
        <f t="shared" si="7"/>
        <v>Bhagwati Greens - 3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164.17*10.764</f>
        <v>1767.1258799999998</v>
      </c>
      <c r="R4" s="75">
        <v>50000000</v>
      </c>
      <c r="S4" s="75" t="s">
        <v>88</v>
      </c>
      <c r="T4" t="s">
        <v>90</v>
      </c>
    </row>
    <row r="5" spans="1:20" x14ac:dyDescent="0.25">
      <c r="A5" s="4">
        <v>4</v>
      </c>
      <c r="B5" s="4">
        <f t="shared" si="0"/>
        <v>804.28607999999997</v>
      </c>
      <c r="C5" s="4">
        <f t="shared" si="1"/>
        <v>965.14329599999996</v>
      </c>
      <c r="D5" s="4">
        <f t="shared" si="2"/>
        <v>1158.1719552</v>
      </c>
      <c r="E5" s="5">
        <f t="shared" si="3"/>
        <v>36000000</v>
      </c>
      <c r="F5" s="4">
        <f t="shared" si="4"/>
        <v>44760</v>
      </c>
      <c r="G5" s="4">
        <f t="shared" si="5"/>
        <v>37300</v>
      </c>
      <c r="H5" s="4">
        <f t="shared" si="6"/>
        <v>31083</v>
      </c>
      <c r="I5" s="4" t="str">
        <f t="shared" si="7"/>
        <v>Bhagwati Greens - 3</v>
      </c>
      <c r="J5" s="4">
        <f t="shared" si="8"/>
        <v>0</v>
      </c>
      <c r="O5">
        <v>0</v>
      </c>
      <c r="P5">
        <f t="shared" si="9"/>
        <v>0</v>
      </c>
      <c r="Q5">
        <f>74.72*10.764</f>
        <v>804.28607999999997</v>
      </c>
      <c r="R5" s="2">
        <v>36000000</v>
      </c>
      <c r="S5" s="2" t="s">
        <v>89</v>
      </c>
      <c r="T5" t="s">
        <v>90</v>
      </c>
    </row>
    <row r="6" spans="1:20" x14ac:dyDescent="0.25">
      <c r="A6" s="4">
        <v>5</v>
      </c>
      <c r="B6" s="4">
        <f t="shared" si="0"/>
        <v>2000</v>
      </c>
      <c r="C6" s="4">
        <f t="shared" si="1"/>
        <v>2400</v>
      </c>
      <c r="D6" s="4">
        <f t="shared" si="2"/>
        <v>2880</v>
      </c>
      <c r="E6" s="5">
        <f t="shared" si="3"/>
        <v>87500000</v>
      </c>
      <c r="F6" s="4">
        <f t="shared" si="4"/>
        <v>43750</v>
      </c>
      <c r="G6" s="4">
        <f t="shared" si="5"/>
        <v>36458</v>
      </c>
      <c r="H6" s="4">
        <f t="shared" si="6"/>
        <v>30382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2000</v>
      </c>
      <c r="R6" s="2">
        <v>87500000</v>
      </c>
      <c r="S6" s="2" t="s">
        <v>93</v>
      </c>
    </row>
    <row r="7" spans="1:20" x14ac:dyDescent="0.25">
      <c r="A7" s="4">
        <v>6</v>
      </c>
      <c r="B7" s="4">
        <f t="shared" si="0"/>
        <v>2570</v>
      </c>
      <c r="C7" s="4">
        <f t="shared" si="1"/>
        <v>3084</v>
      </c>
      <c r="D7" s="4">
        <f t="shared" si="2"/>
        <v>3700.7999999999997</v>
      </c>
      <c r="E7" s="5">
        <f t="shared" si="3"/>
        <v>82500000</v>
      </c>
      <c r="F7" s="74">
        <f t="shared" si="4"/>
        <v>32101</v>
      </c>
      <c r="G7" s="74">
        <f t="shared" si="5"/>
        <v>26751</v>
      </c>
      <c r="H7" s="74">
        <f t="shared" si="6"/>
        <v>22292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2570</v>
      </c>
      <c r="R7" s="75">
        <v>82500000</v>
      </c>
      <c r="S7" s="75" t="s">
        <v>93</v>
      </c>
    </row>
    <row r="8" spans="1:20" x14ac:dyDescent="0.25">
      <c r="A8" s="4">
        <v>7</v>
      </c>
      <c r="B8" s="4">
        <f t="shared" si="0"/>
        <v>2000</v>
      </c>
      <c r="C8" s="4">
        <f t="shared" si="1"/>
        <v>2400</v>
      </c>
      <c r="D8" s="4">
        <f t="shared" si="2"/>
        <v>2880</v>
      </c>
      <c r="E8" s="5">
        <f t="shared" si="3"/>
        <v>87200000</v>
      </c>
      <c r="F8" s="4">
        <f t="shared" si="4"/>
        <v>43600</v>
      </c>
      <c r="G8" s="4">
        <f t="shared" si="5"/>
        <v>36333</v>
      </c>
      <c r="H8" s="4">
        <f t="shared" si="6"/>
        <v>30278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2000</v>
      </c>
      <c r="R8" s="2">
        <v>87200000</v>
      </c>
      <c r="S8" s="2" t="s">
        <v>93</v>
      </c>
    </row>
    <row r="9" spans="1:20" x14ac:dyDescent="0.25">
      <c r="A9" s="4">
        <v>8</v>
      </c>
      <c r="B9" s="4">
        <f t="shared" si="0"/>
        <v>2000</v>
      </c>
      <c r="C9" s="4">
        <f t="shared" si="1"/>
        <v>2400</v>
      </c>
      <c r="D9" s="4">
        <f t="shared" si="2"/>
        <v>2880</v>
      </c>
      <c r="E9" s="5">
        <f t="shared" si="3"/>
        <v>87800000</v>
      </c>
      <c r="F9" s="4">
        <f t="shared" si="4"/>
        <v>43900</v>
      </c>
      <c r="G9" s="4">
        <f t="shared" si="5"/>
        <v>36583</v>
      </c>
      <c r="H9" s="4">
        <f t="shared" si="6"/>
        <v>30486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2000</v>
      </c>
      <c r="R9" s="2">
        <v>87800000</v>
      </c>
      <c r="S9" s="2" t="s">
        <v>93</v>
      </c>
    </row>
    <row r="10" spans="1:20" x14ac:dyDescent="0.25">
      <c r="A10" s="4">
        <v>9</v>
      </c>
      <c r="B10" s="4">
        <f t="shared" si="0"/>
        <v>2624</v>
      </c>
      <c r="C10" s="4">
        <f t="shared" si="1"/>
        <v>3148.7999999999997</v>
      </c>
      <c r="D10" s="4">
        <f t="shared" si="2"/>
        <v>3778.5599999999995</v>
      </c>
      <c r="E10" s="5">
        <f t="shared" si="3"/>
        <v>72500000</v>
      </c>
      <c r="F10" s="74">
        <f t="shared" si="4"/>
        <v>27630</v>
      </c>
      <c r="G10" s="74">
        <f t="shared" si="5"/>
        <v>23025</v>
      </c>
      <c r="H10" s="74">
        <f t="shared" si="6"/>
        <v>19187</v>
      </c>
      <c r="I10" s="74">
        <f t="shared" si="7"/>
        <v>0</v>
      </c>
      <c r="J10" s="74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2624</v>
      </c>
      <c r="R10" s="75">
        <v>72500000</v>
      </c>
      <c r="S10" s="75" t="s">
        <v>94</v>
      </c>
    </row>
    <row r="11" spans="1:20" x14ac:dyDescent="0.25">
      <c r="A11" s="4">
        <v>10</v>
      </c>
      <c r="B11" s="4">
        <f t="shared" si="0"/>
        <v>2624</v>
      </c>
      <c r="C11" s="4">
        <f t="shared" si="1"/>
        <v>3148.7999999999997</v>
      </c>
      <c r="D11" s="4">
        <f t="shared" si="2"/>
        <v>3778.5599999999995</v>
      </c>
      <c r="E11" s="5">
        <f t="shared" si="3"/>
        <v>82500000</v>
      </c>
      <c r="F11" s="74">
        <f t="shared" si="4"/>
        <v>31441</v>
      </c>
      <c r="G11" s="74">
        <f t="shared" si="5"/>
        <v>26200</v>
      </c>
      <c r="H11" s="74">
        <f t="shared" si="6"/>
        <v>21834</v>
      </c>
      <c r="I11" s="74">
        <f t="shared" si="7"/>
        <v>0</v>
      </c>
      <c r="J11" s="74">
        <f t="shared" si="8"/>
        <v>0</v>
      </c>
      <c r="K11" s="7"/>
      <c r="L11" s="7"/>
      <c r="M11" s="7"/>
      <c r="N11" s="7"/>
      <c r="O11" s="7">
        <v>0</v>
      </c>
      <c r="P11" s="7">
        <f t="shared" si="9"/>
        <v>0</v>
      </c>
      <c r="Q11" s="7">
        <v>2624</v>
      </c>
      <c r="R11" s="75">
        <v>82500000</v>
      </c>
      <c r="S11" s="2"/>
    </row>
    <row r="12" spans="1:20" x14ac:dyDescent="0.25">
      <c r="A12" s="4">
        <v>11</v>
      </c>
      <c r="B12" s="4">
        <f t="shared" si="0"/>
        <v>2624</v>
      </c>
      <c r="C12" s="4">
        <f t="shared" si="1"/>
        <v>3148.7999999999997</v>
      </c>
      <c r="D12" s="4">
        <f t="shared" si="2"/>
        <v>3778.5599999999995</v>
      </c>
      <c r="E12" s="5">
        <f t="shared" si="3"/>
        <v>75000000</v>
      </c>
      <c r="F12" s="74">
        <f t="shared" si="4"/>
        <v>28582</v>
      </c>
      <c r="G12" s="74">
        <f t="shared" si="5"/>
        <v>23819</v>
      </c>
      <c r="H12" s="74">
        <f t="shared" si="6"/>
        <v>19849</v>
      </c>
      <c r="I12" s="74">
        <f t="shared" si="7"/>
        <v>0</v>
      </c>
      <c r="J12" s="74">
        <f t="shared" si="8"/>
        <v>0</v>
      </c>
      <c r="K12" s="7"/>
      <c r="L12" s="7"/>
      <c r="M12" s="7"/>
      <c r="N12" s="7"/>
      <c r="O12" s="7">
        <v>0</v>
      </c>
      <c r="P12" s="7">
        <f t="shared" si="9"/>
        <v>0</v>
      </c>
      <c r="Q12" s="7">
        <v>2624</v>
      </c>
      <c r="R12" s="75">
        <v>75000000</v>
      </c>
      <c r="S12" s="75" t="s">
        <v>93</v>
      </c>
    </row>
    <row r="13" spans="1:20" x14ac:dyDescent="0.25">
      <c r="A13" s="4">
        <v>12</v>
      </c>
      <c r="B13" s="4">
        <f t="shared" si="0"/>
        <v>2624</v>
      </c>
      <c r="C13" s="4">
        <f t="shared" si="1"/>
        <v>3148.7999999999997</v>
      </c>
      <c r="D13" s="4">
        <f t="shared" si="2"/>
        <v>3778.5599999999995</v>
      </c>
      <c r="E13" s="5">
        <f t="shared" si="3"/>
        <v>85000000</v>
      </c>
      <c r="F13" s="4">
        <f t="shared" si="4"/>
        <v>32393</v>
      </c>
      <c r="G13" s="4">
        <f t="shared" si="5"/>
        <v>26994</v>
      </c>
      <c r="H13" s="4">
        <f t="shared" si="6"/>
        <v>22495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v>2624</v>
      </c>
      <c r="R13" s="2">
        <v>85000000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ref="Q14:Q15" si="10">P14/1.2</f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20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/>
    <row r="23" spans="1:19" s="10" customFormat="1" x14ac:dyDescent="0.25">
      <c r="F23" s="72" t="s">
        <v>85</v>
      </c>
    </row>
    <row r="24" spans="1:19" s="10" customFormat="1" x14ac:dyDescent="0.25">
      <c r="F24" s="72" t="s">
        <v>92</v>
      </c>
    </row>
    <row r="25" spans="1:19" s="10" customFormat="1" x14ac:dyDescent="0.25"/>
    <row r="26" spans="1:19" s="10" customFormat="1" x14ac:dyDescent="0.25"/>
    <row r="27" spans="1:19" s="10" customFormat="1" x14ac:dyDescent="0.25">
      <c r="F27" s="53" t="s">
        <v>71</v>
      </c>
      <c r="G27" s="53">
        <v>1692</v>
      </c>
    </row>
    <row r="28" spans="1:19" s="10" customFormat="1" x14ac:dyDescent="0.25">
      <c r="C28" s="68" t="s">
        <v>75</v>
      </c>
      <c r="D28" s="68" t="s">
        <v>84</v>
      </c>
      <c r="F28" s="53" t="s">
        <v>91</v>
      </c>
      <c r="G28" s="53">
        <v>1814</v>
      </c>
      <c r="H28" s="10">
        <f>D29/G28</f>
        <v>26185.226019845646</v>
      </c>
      <c r="I28" s="65">
        <f>G28/G27</f>
        <v>1.0721040189125295</v>
      </c>
      <c r="J28" s="65"/>
    </row>
    <row r="29" spans="1:19" s="10" customFormat="1" x14ac:dyDescent="0.25">
      <c r="C29" s="68" t="s">
        <v>1</v>
      </c>
      <c r="D29" s="68">
        <v>47500000</v>
      </c>
      <c r="F29" s="53" t="s">
        <v>72</v>
      </c>
      <c r="G29" s="53">
        <v>1995</v>
      </c>
      <c r="H29" s="10">
        <f>G29/G28</f>
        <v>1.0997794928335172</v>
      </c>
      <c r="I29" s="65"/>
      <c r="J29" s="65"/>
    </row>
    <row r="30" spans="1:19" s="10" customFormat="1" x14ac:dyDescent="0.25">
      <c r="F30" s="53" t="s">
        <v>73</v>
      </c>
      <c r="G30" s="53">
        <v>30000</v>
      </c>
      <c r="I30" s="65"/>
      <c r="J30" s="65"/>
    </row>
    <row r="31" spans="1:19" s="10" customFormat="1" x14ac:dyDescent="0.25">
      <c r="C31" s="69"/>
      <c r="D31" s="69"/>
      <c r="F31" s="69" t="s">
        <v>74</v>
      </c>
      <c r="G31" s="69">
        <f>G28*G30</f>
        <v>54420000</v>
      </c>
      <c r="H31" s="10">
        <f>G31/D29</f>
        <v>1.1456842105263159</v>
      </c>
      <c r="I31" s="71"/>
      <c r="J31" s="71"/>
    </row>
    <row r="32" spans="1:19" s="10" customFormat="1" x14ac:dyDescent="0.25">
      <c r="C32" s="69"/>
      <c r="D32" s="69"/>
      <c r="F32" s="69" t="s">
        <v>24</v>
      </c>
      <c r="G32" s="69">
        <f>G31*90%</f>
        <v>48978000</v>
      </c>
      <c r="I32" s="71"/>
      <c r="J32" s="71"/>
    </row>
    <row r="33" spans="3:10" s="10" customFormat="1" x14ac:dyDescent="0.25">
      <c r="C33" s="69"/>
      <c r="D33" s="69"/>
      <c r="F33" s="69" t="s">
        <v>25</v>
      </c>
      <c r="G33" s="69">
        <f>G31*80%</f>
        <v>43536000</v>
      </c>
      <c r="I33" s="71"/>
      <c r="J33" s="71"/>
    </row>
    <row r="34" spans="3:10" s="10" customFormat="1" x14ac:dyDescent="0.25">
      <c r="C34" s="69"/>
      <c r="D34" s="69"/>
      <c r="I34" s="65"/>
      <c r="J34" s="65"/>
    </row>
    <row r="35" spans="3:10" s="10" customFormat="1" x14ac:dyDescent="0.25">
      <c r="C35" s="69"/>
      <c r="D35" s="69"/>
      <c r="I35" s="65"/>
      <c r="J35" s="65"/>
    </row>
    <row r="36" spans="3:10" s="10" customFormat="1" x14ac:dyDescent="0.25"/>
    <row r="37" spans="3:10" s="10" customFormat="1" x14ac:dyDescent="0.25"/>
    <row r="38" spans="3:10" s="10" customFormat="1" x14ac:dyDescent="0.25"/>
    <row r="39" spans="3:10" s="10" customFormat="1" x14ac:dyDescent="0.25"/>
    <row r="40" spans="3:10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2024-01-18T08:11:48Z</dcterms:modified>
</cp:coreProperties>
</file>