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C7E5679-42B2-4D79-B39B-C074021955D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6" sheetId="9" r:id="rId3"/>
    <sheet name="Sheet5" sheetId="8" r:id="rId4"/>
    <sheet name="Sheet4" sheetId="7" r:id="rId5"/>
    <sheet name="Sheet2" sheetId="5" r:id="rId6"/>
    <sheet name="Sheet3" sheetId="6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" l="1"/>
  <c r="B41" i="1"/>
  <c r="F22" i="1"/>
  <c r="D30" i="1"/>
  <c r="B40" i="1"/>
  <c r="B39" i="1"/>
  <c r="B38" i="1"/>
  <c r="J35" i="1"/>
  <c r="D33" i="1"/>
  <c r="D32" i="1"/>
  <c r="D31" i="1"/>
  <c r="D29" i="1"/>
  <c r="C22" i="1"/>
  <c r="C10" i="1"/>
  <c r="C11" i="1" s="1"/>
  <c r="C8" i="1"/>
  <c r="C6" i="1"/>
  <c r="C5" i="1"/>
  <c r="C14" i="1" s="1"/>
  <c r="F15" i="1"/>
  <c r="G5" i="1"/>
  <c r="B22" i="1"/>
  <c r="I5" i="1"/>
  <c r="J5" i="1" s="1"/>
  <c r="J30" i="1"/>
  <c r="C12" i="1" l="1"/>
  <c r="C13" i="1" s="1"/>
  <c r="C15" i="1" s="1"/>
  <c r="C17" i="1" s="1"/>
  <c r="D42" i="1"/>
  <c r="J29" i="1"/>
  <c r="C23" i="1" l="1"/>
  <c r="C21" i="1"/>
  <c r="C20" i="1"/>
  <c r="C19" i="1"/>
  <c r="C18" i="1"/>
  <c r="J34" i="1"/>
  <c r="K4" i="1"/>
  <c r="J33" i="1"/>
  <c r="J32" i="1" l="1"/>
  <c r="J31" i="1"/>
  <c r="G41" i="1"/>
  <c r="H41" i="1" s="1"/>
  <c r="G40" i="1"/>
  <c r="H40" i="1" s="1"/>
  <c r="D41" i="1"/>
  <c r="D40" i="1"/>
  <c r="G39" i="1"/>
  <c r="G38" i="1"/>
  <c r="G37" i="1"/>
  <c r="K5" i="1" l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9" i="1"/>
  <c r="H38" i="1" l="1"/>
  <c r="H37" i="1"/>
  <c r="D38" i="1"/>
  <c r="K7" i="1" l="1"/>
  <c r="I34" i="1" l="1"/>
  <c r="I33" i="1"/>
  <c r="I35" i="1"/>
  <c r="D39" i="1" l="1"/>
  <c r="I29" i="1"/>
  <c r="D37" i="1" l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23" i="1" l="1"/>
  <c r="B21" i="1"/>
  <c r="B19" i="1"/>
  <c r="B20" i="1"/>
  <c r="B18" i="1"/>
</calcChain>
</file>

<file path=xl/sharedStrings.xml><?xml version="1.0" encoding="utf-8"?>
<sst xmlns="http://schemas.openxmlformats.org/spreadsheetml/2006/main" count="40" uniqueCount="36">
  <si>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</si>
  <si>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</si>
  <si>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</si>
  <si>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</si>
  <si>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</si>
  <si>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</si>
  <si>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</si>
  <si>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</si>
  <si>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</si>
  <si>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</si>
  <si>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</si>
  <si>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</si>
  <si>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</si>
  <si>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</si>
  <si>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</si>
  <si>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</si>
  <si>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</si>
  <si>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</si>
  <si>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</si>
  <si>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</si>
  <si>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</si>
  <si>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</si>
  <si>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</si>
  <si>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</si>
  <si>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</si>
  <si>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</si>
  <si>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</si>
  <si>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</si>
  <si>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Flat No.</t>
  </si>
  <si>
    <t>FB</t>
  </si>
  <si>
    <t>DB</t>
  </si>
  <si>
    <t>Duct Area</t>
  </si>
  <si>
    <t>Vastukala</t>
  </si>
  <si>
    <t>Yogesh</t>
  </si>
  <si>
    <t>Previous Measurement Carpet</t>
  </si>
  <si>
    <t>Current 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</si>
</sst>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16" fillId="0" borderId="0" xfId="1" applyFont="1" applyBorder="1"/>
    <xf numFmtId="43" fontId="0" fillId="2" borderId="1" xfId="0" applyNumberFormat="1" applyFill="1" applyBorder="1"/>
    <xf numFmtId="0" fontId="17" fillId="0" borderId="1" xfId="0" applyFont="1" applyBorder="1" applyAlignment="1">
      <alignment horizontal="center" wrapText="1"/>
    </xf>
    <xf numFmtId="43" fontId="18" fillId="0" borderId="1" xfId="1" applyFont="1" applyFill="1" applyBorder="1"/>
    <xf numFmtId="0" fontId="18" fillId="0" borderId="1" xfId="0" applyFont="1" applyBorder="1"/>
    <xf numFmtId="10" fontId="18" fillId="0" borderId="1" xfId="0" applyNumberFormat="1" applyFont="1" applyBorder="1"/>
    <xf numFmtId="0" fontId="17" fillId="0" borderId="1" xfId="0" applyFont="1" applyBorder="1"/>
    <xf numFmtId="43" fontId="17" fillId="0" borderId="1" xfId="0" applyNumberFormat="1" applyFont="1" applyBorder="1"/>
    <xf numFmtId="43" fontId="18" fillId="0" borderId="1" xfId="0" applyNumberFormat="1" applyFont="1" applyBorder="1"/>
    <xf numFmtId="43" fontId="11" fillId="2" borderId="1" xfId="0" applyNumberFormat="1" applyFont="1" applyFill="1" applyBorder="1"/>
    <xf numFmtId="43" fontId="2" fillId="2" borderId="0" xfId="0" applyNumberFormat="1" applyFont="1" applyFill="1"/>
    <xf numFmtId="43" fontId="5" fillId="2" borderId="0" xfId="0" applyNumberFormat="1" applyFont="1" applyFill="1"/>
    <xf numFmtId="0" fontId="6" fillId="2" borderId="0" xfId="0" applyFont="1" applyFill="1"/>
    <xf numFmtId="43" fontId="6" fillId="2" borderId="7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295997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74C6AA-62AA-4BE7-A040-C8822425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72797" cy="759248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315050</xdr:colOff>
      <xdr:row>38</xdr:row>
      <xdr:rowOff>181984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36853C-1996-431D-BDE1-7FFD0497B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191850" cy="723048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286471</xdr:colOff>
      <xdr:row>38</xdr:row>
      <xdr:rowOff>48615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E42FD5-DD74-4098-8B9E-57F2E6423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163271" cy="70971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9</xdr:col>
      <xdr:colOff>257892</xdr:colOff>
      <xdr:row>78</xdr:row>
      <xdr:rowOff>10510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2AE455B-0881-4A58-B1C4-D515061C2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7810500"/>
          <a:ext cx="5134692" cy="7059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20754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AE197-2B74-4F3F-A630-2480148B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12754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87354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981440-9D1D-419F-9311-84F337E2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9754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163564</xdr:colOff>
      <xdr:row>46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25DFC4-3A10-46E3-9812-7F120BA8F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45964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239775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7E3FD-900D-4499-A04D-216DC7D5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22175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345245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C8DE91-DF45-4E3D-B2B6-8E8B160D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04445" cy="874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28</xdr:col>
      <xdr:colOff>50014</xdr:colOff>
      <xdr:row>94</xdr:row>
      <xdr:rowOff>29829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9921A9-DC3A-4177-92B6-F6D9D69B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7118814" cy="89833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ED8461-2E01-4000-B5E3-800E45DA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783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26</xdr:col>
      <xdr:colOff>2212</xdr:colOff>
      <xdr:row>94</xdr:row>
      <xdr:rowOff>125092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2C836A-FE21-4483-AFC2-A408B0407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5851812" cy="9078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H19" sqref="H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28</v>
      </c>
      <c r="B2" s="41" t="s">
        <v>32</v>
      </c>
      <c r="C2" s="59" t="s">
        <v>33</v>
      </c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43000</v>
      </c>
      <c r="C3" s="60">
        <v>43500</v>
      </c>
      <c r="D3" s="39"/>
      <c r="E3" s="13"/>
      <c r="F3" s="5">
        <v>2008</v>
      </c>
      <c r="G3" s="7">
        <v>2024</v>
      </c>
      <c r="H3" s="8">
        <f>G3-F3</f>
        <v>16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3000</v>
      </c>
      <c r="C4" s="60">
        <v>3000</v>
      </c>
      <c r="D4" s="39"/>
      <c r="E4" s="13"/>
      <c r="F4" s="9" t="s">
        <v>24</v>
      </c>
      <c r="G4" t="s">
        <v>27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40000</v>
      </c>
      <c r="C5" s="60">
        <f>C3-C4</f>
        <v>40500</v>
      </c>
      <c r="D5" s="39"/>
      <c r="E5" s="21"/>
      <c r="F5" s="26">
        <v>997</v>
      </c>
      <c r="G5" s="57">
        <f>F5/1.2</f>
        <v>830.83333333333337</v>
      </c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3000</v>
      </c>
      <c r="C6" s="60">
        <f>C4</f>
        <v>3000</v>
      </c>
      <c r="D6" s="39"/>
      <c r="E6" s="39"/>
      <c r="F6" s="39"/>
      <c r="G6" s="57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16</v>
      </c>
      <c r="C7" s="61">
        <v>16</v>
      </c>
      <c r="D7" s="48"/>
      <c r="E7" s="53"/>
      <c r="F7" s="39"/>
      <c r="G7" s="57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44</v>
      </c>
      <c r="C8" s="61">
        <f>C9-C7</f>
        <v>44</v>
      </c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61">
        <v>60</v>
      </c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24</v>
      </c>
      <c r="C10" s="61">
        <f>90*C7/C9</f>
        <v>24</v>
      </c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0.24</v>
      </c>
      <c r="C11" s="62">
        <f>C10%</f>
        <v>0.24</v>
      </c>
      <c r="D11" s="50"/>
      <c r="E11" s="56"/>
      <c r="F11" s="66" t="s">
        <v>34</v>
      </c>
      <c r="G11" s="67" t="s">
        <v>29</v>
      </c>
      <c r="H11" s="68" t="s">
        <v>30</v>
      </c>
      <c r="I11" s="69" t="s">
        <v>31</v>
      </c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720</v>
      </c>
      <c r="C12" s="60">
        <f>C6*C11</f>
        <v>720</v>
      </c>
      <c r="D12" s="51"/>
      <c r="E12" s="53"/>
      <c r="F12" s="66">
        <v>910</v>
      </c>
      <c r="G12" s="67">
        <v>83</v>
      </c>
      <c r="H12" s="68">
        <v>28</v>
      </c>
      <c r="I12" s="70">
        <v>49</v>
      </c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2280</v>
      </c>
      <c r="C13" s="60">
        <f>C6-C12</f>
        <v>2280</v>
      </c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40000</v>
      </c>
      <c r="C14" s="60">
        <f>C5</f>
        <v>40500</v>
      </c>
      <c r="D14" s="39"/>
      <c r="E14" s="13"/>
      <c r="F14" s="16" t="s">
        <v>35</v>
      </c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42280</v>
      </c>
      <c r="C15" s="60">
        <f>C14+C13</f>
        <v>42780</v>
      </c>
      <c r="D15" s="39"/>
      <c r="E15" s="13"/>
      <c r="F15" s="16">
        <f>903+11+16+77</f>
        <v>1007</v>
      </c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997</v>
      </c>
      <c r="C16" s="63">
        <v>997</v>
      </c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42153160</v>
      </c>
      <c r="C17" s="64">
        <f>C15*C16</f>
        <v>42651660</v>
      </c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37937844</v>
      </c>
      <c r="C18" s="64">
        <f>C17*0.9</f>
        <v>38386494</v>
      </c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25</v>
      </c>
      <c r="B19" s="36">
        <f>B17*0.9</f>
        <v>37937844</v>
      </c>
      <c r="C19" s="64">
        <f>C17*0.9</f>
        <v>38386494</v>
      </c>
      <c r="D19" s="37"/>
      <c r="E19" s="13"/>
      <c r="F19" s="26"/>
      <c r="G19" s="26"/>
      <c r="H19" s="25"/>
      <c r="I19" s="45"/>
      <c r="N19" s="25"/>
      <c r="O19" s="13"/>
    </row>
    <row r="20" spans="1:15" ht="16.5" hidden="1" x14ac:dyDescent="0.3">
      <c r="A20" s="31" t="s">
        <v>26</v>
      </c>
      <c r="B20" s="36">
        <f>B17*0.8</f>
        <v>33722528</v>
      </c>
      <c r="C20" s="64">
        <f>C17*0.8</f>
        <v>34121328</v>
      </c>
      <c r="D20" s="37"/>
      <c r="E20" s="13"/>
      <c r="F20" s="26"/>
      <c r="G20" s="26"/>
      <c r="H20" s="25"/>
      <c r="I20" s="45"/>
      <c r="N20" s="25"/>
      <c r="O20" s="13"/>
    </row>
    <row r="21" spans="1:15" ht="16.5" x14ac:dyDescent="0.3">
      <c r="A21" s="31" t="s">
        <v>26</v>
      </c>
      <c r="B21" s="36">
        <f>B17*0.8</f>
        <v>33722528</v>
      </c>
      <c r="C21" s="64">
        <f>C17*0.8</f>
        <v>34121328</v>
      </c>
      <c r="D21" s="37"/>
      <c r="E21" s="13"/>
      <c r="F21" s="26">
        <v>910</v>
      </c>
      <c r="G21" s="26"/>
      <c r="H21" s="25"/>
      <c r="I21" s="45"/>
      <c r="N21" s="25"/>
      <c r="O21" s="13"/>
    </row>
    <row r="22" spans="1:15" ht="16.5" x14ac:dyDescent="0.3">
      <c r="A22" s="31" t="s">
        <v>12</v>
      </c>
      <c r="B22" s="38">
        <f>B4*B16</f>
        <v>2991000</v>
      </c>
      <c r="C22" s="65">
        <f>C4*C16</f>
        <v>2991000</v>
      </c>
      <c r="D22" s="39"/>
      <c r="E22" s="13"/>
      <c r="F22" s="13">
        <f>F21*1.2</f>
        <v>1092</v>
      </c>
      <c r="G22" s="13"/>
      <c r="I22" s="6"/>
    </row>
    <row r="23" spans="1:15" ht="16.5" x14ac:dyDescent="0.3">
      <c r="A23" s="33" t="s">
        <v>16</v>
      </c>
      <c r="B23" s="46">
        <f>B17*0.03/12</f>
        <v>105382.90000000001</v>
      </c>
      <c r="C23" s="65">
        <f>C17*0.03/12</f>
        <v>106629.15000000001</v>
      </c>
      <c r="D23" s="38"/>
      <c r="E23" s="13"/>
    </row>
    <row r="24" spans="1:15" x14ac:dyDescent="0.25">
      <c r="B24" s="23"/>
      <c r="C24" s="23"/>
    </row>
    <row r="25" spans="1:15" x14ac:dyDescent="0.25">
      <c r="B25" s="23"/>
      <c r="C25" s="23"/>
    </row>
    <row r="27" spans="1:15" x14ac:dyDescent="0.25">
      <c r="D27" t="s">
        <v>14</v>
      </c>
    </row>
    <row r="28" spans="1:15" x14ac:dyDescent="0.25">
      <c r="B28" s="52" t="s">
        <v>20</v>
      </c>
      <c r="C28" s="52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52"/>
      <c r="C29" s="52">
        <v>870</v>
      </c>
      <c r="D29" s="20">
        <f>C29*1.2</f>
        <v>1044</v>
      </c>
      <c r="E29" s="20"/>
      <c r="F29" s="20">
        <v>42500000</v>
      </c>
      <c r="G29" s="21">
        <f t="shared" ref="G29:G35" si="0">F29/C29</f>
        <v>48850.574712643676</v>
      </c>
      <c r="H29" s="58">
        <f>F29/D29</f>
        <v>40708.812260536397</v>
      </c>
      <c r="I29" s="21" t="e">
        <f t="shared" ref="I29:I35" si="1">F29/B29</f>
        <v>#DIV/0!</v>
      </c>
      <c r="J29" s="20">
        <f>B29/C29</f>
        <v>0</v>
      </c>
      <c r="K29" s="30"/>
    </row>
    <row r="30" spans="1:15" ht="17.25" x14ac:dyDescent="0.3">
      <c r="B30" s="52"/>
      <c r="C30" s="52">
        <v>900</v>
      </c>
      <c r="D30" s="20">
        <f>C30*1.2</f>
        <v>1080</v>
      </c>
      <c r="E30" s="20"/>
      <c r="F30" s="20">
        <v>41000000</v>
      </c>
      <c r="G30" s="21">
        <f t="shared" si="0"/>
        <v>45555.555555555555</v>
      </c>
      <c r="H30" s="21">
        <f>F30/D30</f>
        <v>37962.962962962964</v>
      </c>
      <c r="I30" s="21" t="e">
        <f t="shared" si="1"/>
        <v>#DIV/0!</v>
      </c>
      <c r="J30" s="20">
        <f>B30/C30</f>
        <v>0</v>
      </c>
      <c r="K30" s="30"/>
    </row>
    <row r="31" spans="1:15" x14ac:dyDescent="0.25">
      <c r="B31" s="52"/>
      <c r="C31" s="52">
        <v>997</v>
      </c>
      <c r="D31" s="20">
        <f>C31*1.2</f>
        <v>1196.3999999999999</v>
      </c>
      <c r="E31" s="20"/>
      <c r="F31" s="21">
        <v>45000000</v>
      </c>
      <c r="G31" s="21">
        <f t="shared" si="0"/>
        <v>45135.406218655968</v>
      </c>
      <c r="H31" s="21">
        <f t="shared" ref="H31:H35" si="2">F31/D31</f>
        <v>37612.838515546646</v>
      </c>
      <c r="I31" s="21" t="e">
        <f t="shared" si="1"/>
        <v>#DIV/0!</v>
      </c>
      <c r="J31" s="20">
        <f t="shared" ref="J31:J35" si="3">D31/C31</f>
        <v>1.2</v>
      </c>
    </row>
    <row r="32" spans="1:15" x14ac:dyDescent="0.25">
      <c r="B32" s="52"/>
      <c r="C32" s="52">
        <v>860</v>
      </c>
      <c r="D32" s="20">
        <f>C32*1.2</f>
        <v>1032</v>
      </c>
      <c r="E32" s="20"/>
      <c r="F32" s="21">
        <v>42500000</v>
      </c>
      <c r="G32" s="21">
        <f t="shared" si="0"/>
        <v>49418.604651162794</v>
      </c>
      <c r="H32" s="58">
        <f t="shared" si="2"/>
        <v>41182.170542635657</v>
      </c>
      <c r="I32" s="21" t="e">
        <f t="shared" si="1"/>
        <v>#DIV/0!</v>
      </c>
      <c r="J32" s="20">
        <f t="shared" si="3"/>
        <v>1.2</v>
      </c>
    </row>
    <row r="33" spans="1:10" x14ac:dyDescent="0.25">
      <c r="B33" s="52"/>
      <c r="C33" s="52">
        <v>890</v>
      </c>
      <c r="D33" s="20">
        <f>C33*1.2</f>
        <v>1068</v>
      </c>
      <c r="E33" s="20"/>
      <c r="F33" s="21">
        <v>41000000</v>
      </c>
      <c r="G33" s="21">
        <f t="shared" si="0"/>
        <v>46067.415730337081</v>
      </c>
      <c r="H33" s="21">
        <f t="shared" si="2"/>
        <v>38389.513108614236</v>
      </c>
      <c r="I33" s="21" t="e">
        <f t="shared" si="1"/>
        <v>#DIV/0!</v>
      </c>
      <c r="J33" s="20">
        <f t="shared" si="3"/>
        <v>1.2</v>
      </c>
    </row>
    <row r="34" spans="1:10" x14ac:dyDescent="0.25">
      <c r="B34" s="52"/>
      <c r="C34" s="52"/>
      <c r="D34" s="20">
        <v>997</v>
      </c>
      <c r="E34" s="20"/>
      <c r="F34" s="21">
        <v>42500000</v>
      </c>
      <c r="G34" s="21" t="e">
        <f t="shared" si="0"/>
        <v>#DIV/0!</v>
      </c>
      <c r="H34" s="58">
        <f t="shared" si="2"/>
        <v>42627.883650952856</v>
      </c>
      <c r="I34" s="21" t="e">
        <f t="shared" si="1"/>
        <v>#DIV/0!</v>
      </c>
      <c r="J34" s="20" t="e">
        <f t="shared" si="3"/>
        <v>#DIV/0!</v>
      </c>
    </row>
    <row r="35" spans="1:10" x14ac:dyDescent="0.25">
      <c r="B35" s="52"/>
      <c r="C35" s="52"/>
      <c r="D35" s="20">
        <v>950</v>
      </c>
      <c r="E35" s="20"/>
      <c r="F35" s="20">
        <v>45900000</v>
      </c>
      <c r="G35" s="21" t="e">
        <f t="shared" si="0"/>
        <v>#DIV/0!</v>
      </c>
      <c r="H35" s="58">
        <f t="shared" si="2"/>
        <v>48315.789473684214</v>
      </c>
      <c r="I35" s="21" t="e">
        <f t="shared" si="1"/>
        <v>#DIV/0!</v>
      </c>
      <c r="J35" s="20" t="e">
        <f t="shared" si="3"/>
        <v>#DIV/0!</v>
      </c>
    </row>
    <row r="36" spans="1:10" x14ac:dyDescent="0.25">
      <c r="B36" s="17" t="s">
        <v>22</v>
      </c>
    </row>
    <row r="37" spans="1:10" x14ac:dyDescent="0.25">
      <c r="B37" s="52">
        <v>997</v>
      </c>
      <c r="C37" s="52">
        <v>40000000</v>
      </c>
      <c r="D37" s="20">
        <f t="shared" ref="D37:D42" si="4">C37/B37</f>
        <v>40120.361083249751</v>
      </c>
      <c r="E37" s="20">
        <v>2400000</v>
      </c>
      <c r="F37" s="20">
        <v>30000</v>
      </c>
      <c r="G37" s="21">
        <f>F37+E37+C37</f>
        <v>42430000</v>
      </c>
      <c r="H37" s="20">
        <f>G37/B37</f>
        <v>42557.673019057169</v>
      </c>
      <c r="I37" s="21"/>
      <c r="J37" s="20"/>
    </row>
    <row r="38" spans="1:10" x14ac:dyDescent="0.25">
      <c r="B38" s="52">
        <f>92.66*10.764</f>
        <v>997.3922399999999</v>
      </c>
      <c r="C38" s="52">
        <v>39900000</v>
      </c>
      <c r="D38" s="20">
        <f t="shared" si="4"/>
        <v>40004.321669877841</v>
      </c>
      <c r="E38" s="20">
        <v>2395000</v>
      </c>
      <c r="F38" s="20">
        <v>30000</v>
      </c>
      <c r="G38" s="21">
        <f>F38+E38+C38</f>
        <v>42325000</v>
      </c>
      <c r="H38" s="20">
        <f>G38/B38</f>
        <v>42435.662021994482</v>
      </c>
      <c r="I38" s="21"/>
      <c r="J38" s="20"/>
    </row>
    <row r="39" spans="1:10" x14ac:dyDescent="0.25">
      <c r="B39" s="52">
        <f>92.65*10.764</f>
        <v>997.28459999999995</v>
      </c>
      <c r="C39" s="52">
        <v>44100000</v>
      </c>
      <c r="D39" s="20">
        <f t="shared" si="4"/>
        <v>44220.075192176839</v>
      </c>
      <c r="E39" s="20">
        <v>2646000</v>
      </c>
      <c r="F39" s="20">
        <v>30000</v>
      </c>
      <c r="G39" s="21">
        <f>F39+E39+C39</f>
        <v>46776000</v>
      </c>
      <c r="H39" s="20">
        <f>G39/B39</f>
        <v>46903.36138751165</v>
      </c>
      <c r="I39" s="20"/>
      <c r="J39" s="20"/>
    </row>
    <row r="40" spans="1:10" ht="15.75" x14ac:dyDescent="0.25">
      <c r="A40" s="15"/>
      <c r="B40" s="52">
        <f>92.65*10.764</f>
        <v>997.28459999999995</v>
      </c>
      <c r="C40" s="52">
        <v>42800000</v>
      </c>
      <c r="D40" s="20">
        <f t="shared" si="4"/>
        <v>42916.535560661425</v>
      </c>
      <c r="E40" s="20">
        <v>2568000</v>
      </c>
      <c r="F40" s="20">
        <v>30000</v>
      </c>
      <c r="G40" s="21">
        <f>F40+E40+C40</f>
        <v>45398000</v>
      </c>
      <c r="H40" s="20">
        <f>G40/B40</f>
        <v>45521.609378105306</v>
      </c>
      <c r="I40" s="20"/>
      <c r="J40" s="20"/>
    </row>
    <row r="41" spans="1:10" ht="15.75" x14ac:dyDescent="0.25">
      <c r="A41" s="15"/>
      <c r="B41" s="52">
        <f>92.65*10.764</f>
        <v>997.28459999999995</v>
      </c>
      <c r="C41" s="52"/>
      <c r="D41" s="20">
        <f t="shared" si="4"/>
        <v>0</v>
      </c>
      <c r="E41" s="20">
        <v>288000</v>
      </c>
      <c r="F41" s="20">
        <v>30000</v>
      </c>
      <c r="G41" s="21">
        <f>F41+E41+C41</f>
        <v>318000</v>
      </c>
      <c r="H41" s="20">
        <f>G41/B41</f>
        <v>318.86584832454048</v>
      </c>
      <c r="I41" s="20"/>
      <c r="J41" s="20"/>
    </row>
    <row r="42" spans="1:10" ht="15.75" x14ac:dyDescent="0.25">
      <c r="A42" s="15"/>
      <c r="B42" s="52"/>
      <c r="C42" s="52"/>
      <c r="D42" s="20" t="e">
        <f t="shared" si="4"/>
        <v>#DIV/0!</v>
      </c>
      <c r="E42" s="20"/>
      <c r="F42" s="20"/>
      <c r="G42" s="20"/>
      <c r="H42" s="20"/>
      <c r="I42" s="20"/>
      <c r="J42" s="20"/>
    </row>
    <row r="43" spans="1:10" ht="15.75" x14ac:dyDescent="0.25">
      <c r="A43" s="15"/>
    </row>
    <row r="44" spans="1:10" ht="15.75" x14ac:dyDescent="0.25">
      <c r="A44" s="15"/>
    </row>
    <row r="45" spans="1:10" ht="15.75" x14ac:dyDescent="0.25">
      <c r="A45" s="15"/>
    </row>
    <row r="46" spans="1:10" ht="15.75" x14ac:dyDescent="0.25">
      <c r="A46" s="15"/>
    </row>
    <row r="66" spans="4:6" x14ac:dyDescent="0.25">
      <c r="D66" s="13"/>
      <c r="E66" s="13"/>
      <c r="F66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11D75-5C5A-4D9E-9972-838A699D9639}">
  <dimension ref="A1"/>
  <sheetViews>
    <sheetView topLeftCell="A19" workbookViewId="0">
      <selection activeCell="B42" sqref="B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73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2024-03-07T05:48:43Z</dcterms:modified>
</cp:coreProperties>
</file>