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anuary 2024\RAKESH KUMAR RUNTHLA - Cosmos\"/>
    </mc:Choice>
  </mc:AlternateContent>
  <xr:revisionPtr revIDLastSave="0" documentId="13_ncr:1_{631B1BF2-BF02-459D-9243-4670213C39D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43" i="4" l="1"/>
  <c r="E60" i="4"/>
  <c r="E52" i="4"/>
  <c r="E53" i="4"/>
  <c r="E54" i="4"/>
  <c r="E55" i="4"/>
  <c r="E56" i="4"/>
  <c r="E57" i="4"/>
  <c r="E58" i="4"/>
  <c r="E59" i="4"/>
  <c r="E51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P3" i="4"/>
  <c r="Q3" i="4" s="1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7" i="4" s="1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<sst xmlns="http://schemas.openxmlformats.org/spreadsheetml/2006/main" count="46" uniqueCount="40">
  <si>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</si>
  <si>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</si>
  <si>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</si>
  <si>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</si>
  <si>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</si>
  <si>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</si>
  <si>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</si>
  <si>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</si>
  <si>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</si>
  <si>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</si>
  <si>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</si>
  <si>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</si>
  <si>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</si>
  <si>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</si>
  <si>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</si>
  <si>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</si>
  <si>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</si>
  <si>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</si>
  <si>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</si>
  <si>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</si>
  <si>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</si>
  <si>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</si>
  <si>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</si>
  <si>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</si>
  <si>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</si>
  <si>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</si>
  <si>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</si>
  <si>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</si>
  <si>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</si>
  <si>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</si>
  <si>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</si>
  <si>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</si>
  <si>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</si>
  <si>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</si>
  <si>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</si>
  <si>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</si>
  <si>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Kalyan Khadakpada Branch ) - MR. RAKESH KUMAR RUNTHLA</t>
  </si>
  <si>
    <t>Agree CA</t>
  </si>
  <si>
    <t>As per BCC</t>
  </si>
  <si>
    <t>Measured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</si>
</sst>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50014</xdr:colOff>
      <xdr:row>39</xdr:row>
      <xdr:rowOff>48605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37F9AF-5233-49D7-9AD2-15951F2F8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118814" cy="7020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28</xdr:col>
      <xdr:colOff>545298</xdr:colOff>
      <xdr:row>40</xdr:row>
      <xdr:rowOff>67588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24F666-A9A6-4B26-A85F-46A903FFA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004498" cy="65445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97646</xdr:colOff>
      <xdr:row>44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524A41-A226-4BDB-8F57-D122068D5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166446" cy="83355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421626</xdr:colOff>
      <xdr:row>49</xdr:row>
      <xdr:rowOff>115546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BD7915-554F-4C87-8582-224B6C8D6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00026" cy="8926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545468</xdr:colOff>
      <xdr:row>53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FCA252-26F3-4F7F-BCA2-B0873ECCA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23868" cy="8821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345415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904D3A-21B3-4717-9220-0B26C3DD6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23815" cy="87451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250152</xdr:colOff>
      <xdr:row>47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31A888-71C7-4EC4-AC1B-12DF809B6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28552" cy="8783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34" zoomScaleNormal="100" workbookViewId="0">
      <selection activeCell="R54" sqref="R5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0</v>
      </c>
      <c r="C3" s="4">
        <f>B3*1.2</f>
        <v>0</v>
      </c>
      <c r="D3" s="4">
        <f t="shared" ref="D3:D14" si="2">C3*1.2</f>
        <v>0</v>
      </c>
      <c r="E3" s="5">
        <f t="shared" ref="E3:E14" si="3">R3</f>
        <v>0</v>
      </c>
      <c r="F3" s="9" t="e">
        <f t="shared" ref="F3:F14" si="4">ROUND((E3/B3),0)</f>
        <v>#DIV/0!</v>
      </c>
      <c r="G3" s="9" t="e">
        <f t="shared" ref="G3:G14" si="5">ROUND((E3/C3),0)</f>
        <v>#DIV/0!</v>
      </c>
      <c r="H3" s="9" t="e">
        <f t="shared" ref="H3:H14" si="6">ROUND((E3/D3),0)</f>
        <v>#DIV/0!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14" si="9">B4*1.2</f>
        <v>0</v>
      </c>
      <c r="D4" s="4">
        <f t="shared" si="2"/>
        <v>0</v>
      </c>
      <c r="E4" s="5">
        <f t="shared" si="3"/>
        <v>0</v>
      </c>
      <c r="F4" s="9" t="e">
        <f t="shared" si="4"/>
        <v>#DIV/0!</v>
      </c>
      <c r="G4" s="9" t="e">
        <f t="shared" si="5"/>
        <v>#DIV/0!</v>
      </c>
      <c r="H4" s="9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35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541.66666666666674</v>
      </c>
      <c r="C16" s="4">
        <f>B16*1.2</f>
        <v>650.00000000000011</v>
      </c>
      <c r="D16" s="4">
        <f t="shared" ref="D16:D32" si="34">C16*1.2</f>
        <v>780.00000000000011</v>
      </c>
      <c r="E16" s="5">
        <f t="shared" ref="E16:E32" si="35">R16</f>
        <v>4700000</v>
      </c>
      <c r="F16" s="9">
        <f t="shared" ref="F16:F32" si="36">ROUND((E16/B16),0)</f>
        <v>8677</v>
      </c>
      <c r="G16" s="9">
        <f t="shared" ref="G16:G32" si="37">ROUND((E16/C16),0)</f>
        <v>7231</v>
      </c>
      <c r="H16" s="9">
        <f t="shared" ref="H16:H32" si="38">ROUND((E16/D16),0)</f>
        <v>6026</v>
      </c>
      <c r="I16" s="4" t="e">
        <f>#REF!</f>
        <v>#REF!</v>
      </c>
      <c r="J16" s="4">
        <f t="shared" ref="J16:J32" si="39">S16</f>
        <v>0</v>
      </c>
      <c r="O16">
        <v>0</v>
      </c>
      <c r="P16">
        <v>650</v>
      </c>
      <c r="Q16">
        <f t="shared" ref="P16:Q32" si="40">P16/1.2</f>
        <v>541.66666666666674</v>
      </c>
      <c r="R16" s="2">
        <v>4700000</v>
      </c>
    </row>
    <row r="17" spans="1:18" ht="14.25" customHeight="1" x14ac:dyDescent="0.25">
      <c r="A17" s="4">
        <f t="shared" si="32"/>
        <v>0</v>
      </c>
      <c r="B17" s="4">
        <f t="shared" si="33"/>
        <v>493.33333333333337</v>
      </c>
      <c r="C17" s="4">
        <f t="shared" ref="C17:C32" si="41">B17*1.2</f>
        <v>592</v>
      </c>
      <c r="D17" s="4">
        <f t="shared" si="34"/>
        <v>710.4</v>
      </c>
      <c r="E17" s="5">
        <f t="shared" si="35"/>
        <v>4600000</v>
      </c>
      <c r="F17" s="9">
        <f t="shared" si="36"/>
        <v>9324</v>
      </c>
      <c r="G17" s="9">
        <f t="shared" si="37"/>
        <v>7770</v>
      </c>
      <c r="H17" s="9">
        <f t="shared" si="38"/>
        <v>6475</v>
      </c>
      <c r="I17" s="4" t="e">
        <f>#REF!</f>
        <v>#REF!</v>
      </c>
      <c r="J17" s="4">
        <f t="shared" si="39"/>
        <v>0</v>
      </c>
      <c r="O17">
        <v>0</v>
      </c>
      <c r="P17">
        <v>592</v>
      </c>
      <c r="Q17">
        <f t="shared" si="40"/>
        <v>493.33333333333337</v>
      </c>
      <c r="R17" s="2">
        <v>4600000</v>
      </c>
    </row>
    <row r="18" spans="1:18" s="51" customFormat="1" ht="14.25" customHeight="1" x14ac:dyDescent="0.25">
      <c r="A18" s="49">
        <f t="shared" si="32"/>
        <v>0</v>
      </c>
      <c r="B18" s="49">
        <f t="shared" si="33"/>
        <v>566.66666666666674</v>
      </c>
      <c r="C18" s="49">
        <f t="shared" si="41"/>
        <v>680.00000000000011</v>
      </c>
      <c r="D18" s="49">
        <f t="shared" si="34"/>
        <v>816.00000000000011</v>
      </c>
      <c r="E18" s="50">
        <f t="shared" si="35"/>
        <v>7500000</v>
      </c>
      <c r="F18" s="49">
        <f t="shared" si="36"/>
        <v>13235</v>
      </c>
      <c r="G18" s="49">
        <f t="shared" si="37"/>
        <v>11029</v>
      </c>
      <c r="H18" s="49">
        <f t="shared" si="38"/>
        <v>9191</v>
      </c>
      <c r="I18" s="49" t="e">
        <f>#REF!</f>
        <v>#REF!</v>
      </c>
      <c r="J18" s="49">
        <f t="shared" si="39"/>
        <v>0</v>
      </c>
      <c r="O18" s="51">
        <v>0</v>
      </c>
      <c r="P18" s="51">
        <v>680</v>
      </c>
      <c r="Q18" s="51">
        <f t="shared" si="40"/>
        <v>566.66666666666674</v>
      </c>
      <c r="R18" s="52">
        <v>7500000</v>
      </c>
    </row>
    <row r="19" spans="1:18" s="51" customFormat="1" ht="14.25" customHeight="1" x14ac:dyDescent="0.25">
      <c r="A19" s="49">
        <f t="shared" si="32"/>
        <v>0</v>
      </c>
      <c r="B19" s="49">
        <f t="shared" si="33"/>
        <v>525</v>
      </c>
      <c r="C19" s="49">
        <f t="shared" si="41"/>
        <v>630</v>
      </c>
      <c r="D19" s="49">
        <f t="shared" si="34"/>
        <v>756</v>
      </c>
      <c r="E19" s="50">
        <f t="shared" si="35"/>
        <v>5600000</v>
      </c>
      <c r="F19" s="49">
        <f t="shared" si="36"/>
        <v>10667</v>
      </c>
      <c r="G19" s="49">
        <f t="shared" si="37"/>
        <v>8889</v>
      </c>
      <c r="H19" s="49">
        <f t="shared" si="38"/>
        <v>7407</v>
      </c>
      <c r="I19" s="49" t="e">
        <f>#REF!</f>
        <v>#REF!</v>
      </c>
      <c r="J19" s="49">
        <f t="shared" si="39"/>
        <v>0</v>
      </c>
      <c r="O19" s="51">
        <v>0</v>
      </c>
      <c r="P19" s="51">
        <f t="shared" si="40"/>
        <v>0</v>
      </c>
      <c r="Q19" s="51">
        <v>525</v>
      </c>
      <c r="R19" s="52">
        <v>5600000</v>
      </c>
    </row>
    <row r="20" spans="1:18" s="51" customFormat="1" ht="14.25" customHeight="1" x14ac:dyDescent="0.25">
      <c r="A20" s="49">
        <f t="shared" si="32"/>
        <v>0</v>
      </c>
      <c r="B20" s="49">
        <f t="shared" si="33"/>
        <v>458.33333333333337</v>
      </c>
      <c r="C20" s="49">
        <f t="shared" si="41"/>
        <v>550</v>
      </c>
      <c r="D20" s="49">
        <f t="shared" si="34"/>
        <v>660</v>
      </c>
      <c r="E20" s="50">
        <f t="shared" si="35"/>
        <v>5000000</v>
      </c>
      <c r="F20" s="49">
        <f t="shared" si="36"/>
        <v>10909</v>
      </c>
      <c r="G20" s="49">
        <f t="shared" si="37"/>
        <v>9091</v>
      </c>
      <c r="H20" s="49">
        <f t="shared" si="38"/>
        <v>7576</v>
      </c>
      <c r="I20" s="49" t="e">
        <f>#REF!</f>
        <v>#REF!</v>
      </c>
      <c r="J20" s="49">
        <f t="shared" si="39"/>
        <v>0</v>
      </c>
      <c r="O20" s="51">
        <v>0</v>
      </c>
      <c r="P20" s="51">
        <v>550</v>
      </c>
      <c r="Q20" s="51">
        <f t="shared" si="40"/>
        <v>458.33333333333337</v>
      </c>
      <c r="R20" s="52">
        <v>5000000</v>
      </c>
    </row>
    <row r="21" spans="1:18" s="51" customFormat="1" ht="14.25" customHeight="1" x14ac:dyDescent="0.25">
      <c r="A21" s="49">
        <f t="shared" ref="A21:A24" si="42">N21</f>
        <v>0</v>
      </c>
      <c r="B21" s="49">
        <f t="shared" ref="B21:B24" si="43">Q21</f>
        <v>750</v>
      </c>
      <c r="C21" s="49">
        <f t="shared" ref="C21:C24" si="44">B21*1.2</f>
        <v>900</v>
      </c>
      <c r="D21" s="49">
        <f t="shared" ref="D21:D24" si="45">C21*1.2</f>
        <v>1080</v>
      </c>
      <c r="E21" s="50">
        <f t="shared" ref="E21:E24" si="46">R21</f>
        <v>7500000</v>
      </c>
      <c r="F21" s="49">
        <f t="shared" ref="F21:F24" si="47">ROUND((E21/B21),0)</f>
        <v>10000</v>
      </c>
      <c r="G21" s="49">
        <f t="shared" ref="G21:G24" si="48">ROUND((E21/C21),0)</f>
        <v>8333</v>
      </c>
      <c r="H21" s="49">
        <f t="shared" ref="H21:H24" si="49">ROUND((E21/D21),0)</f>
        <v>6944</v>
      </c>
      <c r="I21" s="49" t="e">
        <f>#REF!</f>
        <v>#REF!</v>
      </c>
      <c r="J21" s="49">
        <f t="shared" ref="J21:J24" si="50">S21</f>
        <v>0</v>
      </c>
      <c r="O21" s="51">
        <v>0</v>
      </c>
      <c r="P21" s="51">
        <f t="shared" ref="P21:P24" si="51">O21/1.2</f>
        <v>0</v>
      </c>
      <c r="Q21" s="51">
        <v>750</v>
      </c>
      <c r="R21" s="52">
        <v>7500000</v>
      </c>
    </row>
    <row r="22" spans="1:18" ht="14.25" customHeight="1" x14ac:dyDescent="0.25">
      <c r="A22" s="4">
        <f t="shared" si="42"/>
        <v>0</v>
      </c>
      <c r="B22" s="4">
        <f t="shared" si="43"/>
        <v>475</v>
      </c>
      <c r="C22" s="4">
        <f t="shared" si="44"/>
        <v>570</v>
      </c>
      <c r="D22" s="4">
        <f t="shared" si="45"/>
        <v>684</v>
      </c>
      <c r="E22" s="5">
        <f t="shared" si="46"/>
        <v>3300000</v>
      </c>
      <c r="F22" s="9">
        <f t="shared" si="47"/>
        <v>6947</v>
      </c>
      <c r="G22" s="9">
        <f t="shared" si="48"/>
        <v>5789</v>
      </c>
      <c r="H22" s="9">
        <f t="shared" si="49"/>
        <v>4825</v>
      </c>
      <c r="I22" s="4" t="e">
        <f>#REF!</f>
        <v>#REF!</v>
      </c>
      <c r="J22" s="4">
        <f t="shared" si="50"/>
        <v>0</v>
      </c>
      <c r="O22">
        <v>0</v>
      </c>
      <c r="P22">
        <v>570</v>
      </c>
      <c r="Q22">
        <f t="shared" ref="Q21:Q24" si="52">P22/1.2</f>
        <v>475</v>
      </c>
      <c r="R22" s="2">
        <v>3300000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4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1990</v>
      </c>
      <c r="W40" s="33" t="s">
        <v>38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23</v>
      </c>
      <c r="V41" s="35">
        <f>V39-V40</f>
        <v>34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-26</v>
      </c>
      <c r="W42" s="33"/>
      <c r="X42" s="26"/>
      <c r="Y42" s="7"/>
    </row>
    <row r="43" spans="1:25" ht="16.5" x14ac:dyDescent="0.3">
      <c r="S43" s="10"/>
      <c r="T43" s="10"/>
      <c r="U43" s="37" t="s">
        <v>24</v>
      </c>
      <c r="V43" s="38">
        <f>725*2200</f>
        <v>1595000</v>
      </c>
      <c r="W43" s="33"/>
      <c r="X43" s="26"/>
      <c r="Y43" s="7"/>
    </row>
    <row r="44" spans="1:25" ht="16.5" x14ac:dyDescent="0.3">
      <c r="S44" s="10"/>
      <c r="T44" s="10"/>
      <c r="U44" s="37" t="s">
        <v>25</v>
      </c>
      <c r="V44" s="35"/>
      <c r="W44" s="33"/>
      <c r="X44" s="26"/>
      <c r="Y44" s="7"/>
    </row>
    <row r="45" spans="1:25" ht="39" customHeight="1" x14ac:dyDescent="0.3">
      <c r="P45" s="48" t="s">
        <v>36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D46" t="s">
        <v>37</v>
      </c>
      <c r="E46">
        <v>725</v>
      </c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V46*23/60</f>
        <v>34.5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0.34499999999999997</v>
      </c>
      <c r="W48" s="33"/>
      <c r="X48" s="18"/>
      <c r="Y48" s="7"/>
    </row>
    <row r="49" spans="3:25" ht="16.5" x14ac:dyDescent="0.3">
      <c r="D49" t="s">
        <v>39</v>
      </c>
      <c r="R49" s="6" t="s">
        <v>18</v>
      </c>
      <c r="S49" s="16">
        <f>SUM(S48:S48)</f>
        <v>0</v>
      </c>
      <c r="U49" s="31" t="s">
        <v>28</v>
      </c>
      <c r="V49" s="41">
        <f>ROUND((V43*V48),0)</f>
        <v>550275</v>
      </c>
      <c r="W49" s="33"/>
      <c r="X49" s="18"/>
      <c r="Y49" s="7"/>
    </row>
    <row r="50" spans="3:25" ht="16.5" x14ac:dyDescent="0.3">
      <c r="R50" s="6" t="s">
        <v>13</v>
      </c>
      <c r="S50" s="16">
        <f>S49*90%</f>
        <v>0</v>
      </c>
      <c r="U50" s="31" t="s">
        <v>16</v>
      </c>
      <c r="V50" s="41">
        <v>725</v>
      </c>
      <c r="W50" s="33"/>
      <c r="X50" s="18"/>
      <c r="Y50" s="7"/>
    </row>
    <row r="51" spans="3:25" ht="16.5" x14ac:dyDescent="0.3">
      <c r="C51">
        <v>10</v>
      </c>
      <c r="D51">
        <v>9</v>
      </c>
      <c r="E51">
        <f>C51*D51</f>
        <v>90</v>
      </c>
      <c r="R51" s="6" t="s">
        <v>19</v>
      </c>
      <c r="S51" s="16">
        <f>S49*80%</f>
        <v>0</v>
      </c>
      <c r="U51" s="37" t="s">
        <v>17</v>
      </c>
      <c r="V51" s="35">
        <v>9000</v>
      </c>
      <c r="W51" s="33"/>
      <c r="X51" s="18"/>
      <c r="Y51" s="7"/>
    </row>
    <row r="52" spans="3:25" ht="16.5" x14ac:dyDescent="0.3">
      <c r="C52">
        <v>7.5</v>
      </c>
      <c r="D52">
        <v>13.5</v>
      </c>
      <c r="E52">
        <f t="shared" ref="E52:E59" si="53">C52*D52</f>
        <v>101.25</v>
      </c>
      <c r="S52" s="10"/>
      <c r="T52" s="10"/>
      <c r="U52" s="37" t="s">
        <v>29</v>
      </c>
      <c r="V52" s="38">
        <f>V51*V50</f>
        <v>6525000</v>
      </c>
      <c r="W52" s="33"/>
      <c r="X52" s="26"/>
      <c r="Y52" s="7"/>
    </row>
    <row r="53" spans="3:25" ht="16.5" x14ac:dyDescent="0.3">
      <c r="C53">
        <v>16.2</v>
      </c>
      <c r="D53">
        <v>9</v>
      </c>
      <c r="E53">
        <f t="shared" si="53"/>
        <v>145.79999999999998</v>
      </c>
      <c r="S53" s="10"/>
      <c r="T53" s="10"/>
      <c r="U53" s="42" t="s">
        <v>30</v>
      </c>
      <c r="V53" s="43">
        <f>V52-V49</f>
        <v>5974725</v>
      </c>
      <c r="W53" s="44"/>
      <c r="X53" s="26"/>
      <c r="Y53" s="7"/>
    </row>
    <row r="54" spans="3:25" ht="16.5" x14ac:dyDescent="0.3">
      <c r="C54">
        <v>7.17</v>
      </c>
      <c r="D54">
        <v>4.5999999999999996</v>
      </c>
      <c r="E54">
        <f t="shared" si="53"/>
        <v>32.981999999999999</v>
      </c>
      <c r="P54" s="13" t="s">
        <v>14</v>
      </c>
      <c r="S54" s="10"/>
      <c r="T54" s="11"/>
      <c r="U54" s="42" t="s">
        <v>31</v>
      </c>
      <c r="V54" s="43">
        <f>V53*0.9</f>
        <v>5377252.5</v>
      </c>
      <c r="W54" s="33"/>
      <c r="X54" s="28"/>
      <c r="Y54" s="7"/>
    </row>
    <row r="55" spans="3:25" ht="16.5" x14ac:dyDescent="0.3">
      <c r="C55">
        <v>4</v>
      </c>
      <c r="D55">
        <v>6.5</v>
      </c>
      <c r="E55">
        <f t="shared" si="53"/>
        <v>26</v>
      </c>
      <c r="S55" s="11"/>
      <c r="T55" s="10"/>
      <c r="U55" s="42" t="s">
        <v>32</v>
      </c>
      <c r="V55" s="45">
        <f>V53*0.8</f>
        <v>4779780</v>
      </c>
      <c r="W55" s="33"/>
      <c r="X55" s="29"/>
      <c r="Y55" s="7"/>
    </row>
    <row r="56" spans="3:25" ht="16.5" x14ac:dyDescent="0.3">
      <c r="C56">
        <v>4</v>
      </c>
      <c r="D56">
        <v>3</v>
      </c>
      <c r="E56">
        <f t="shared" si="53"/>
        <v>12</v>
      </c>
      <c r="S56" s="10"/>
      <c r="T56" s="10"/>
      <c r="U56" s="42" t="s">
        <v>33</v>
      </c>
      <c r="V56" s="46">
        <f>V53*0.025/12</f>
        <v>12447.34375</v>
      </c>
      <c r="W56" s="33"/>
      <c r="X56" s="30"/>
      <c r="Y56" s="7"/>
    </row>
    <row r="57" spans="3:25" ht="15.75" x14ac:dyDescent="0.25">
      <c r="C57">
        <v>3.06</v>
      </c>
      <c r="D57">
        <v>2.7</v>
      </c>
      <c r="E57">
        <f t="shared" si="53"/>
        <v>8.2620000000000005</v>
      </c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3:25" ht="15.75" x14ac:dyDescent="0.25">
      <c r="C58">
        <v>9.67</v>
      </c>
      <c r="D58">
        <v>20.28</v>
      </c>
      <c r="E58">
        <f t="shared" si="53"/>
        <v>196.10760000000002</v>
      </c>
      <c r="U58" s="22"/>
      <c r="V58" s="23"/>
      <c r="W58" s="24"/>
      <c r="X58" s="24"/>
    </row>
    <row r="59" spans="3:25" ht="15.75" x14ac:dyDescent="0.25">
      <c r="C59">
        <v>3.5</v>
      </c>
      <c r="D59">
        <v>6.5</v>
      </c>
      <c r="E59">
        <f t="shared" si="53"/>
        <v>22.75</v>
      </c>
      <c r="U59" s="17"/>
      <c r="V59" s="19"/>
      <c r="W59" s="21"/>
      <c r="X59" s="21"/>
    </row>
    <row r="60" spans="3:25" ht="15.75" x14ac:dyDescent="0.25">
      <c r="E60">
        <f>SUM(E51:E59)</f>
        <v>635.15159999999992</v>
      </c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2024-01-18T06:37:42Z</dcterms:modified>
</cp:coreProperties>
</file>